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ia\Documents\ASSOCIAZIONE COSTRUTTORI DI PACE\"/>
    </mc:Choice>
  </mc:AlternateContent>
  <bookViews>
    <workbookView xWindow="0" yWindow="0" windowWidth="25200" windowHeight="11535" firstSheet="11" activeTab="13"/>
  </bookViews>
  <sheets>
    <sheet name="RENDICONTO CONSUNTIVO 2021" sheetId="1" r:id="rId1"/>
    <sheet name="RENDICONTO PREVENTIVO 2022" sheetId="2" r:id="rId2"/>
    <sheet name="RENDICONTO CONSUNTIVO 2022" sheetId="3" r:id="rId3"/>
    <sheet name="USCITE 2022" sheetId="4" r:id="rId4"/>
    <sheet name="ENTRATE 2022" sheetId="5" r:id="rId5"/>
    <sheet name="RENDICONTO PREVENTIVO 2023" sheetId="6" r:id="rId6"/>
    <sheet name="USCITE 2023" sheetId="7" r:id="rId7"/>
    <sheet name="ENTRATE 2023" sheetId="8" r:id="rId8"/>
    <sheet name="RENDICONTO CONSUNTIVO 2023" sheetId="9" r:id="rId9"/>
    <sheet name="RENDICONTO PREVENTIVO 2024" sheetId="10" r:id="rId10"/>
    <sheet name="RENDICONTO CONSUNTIVO 2024" sheetId="11" r:id="rId11"/>
    <sheet name="RENDICONTO PREVENTIVO 2025" sheetId="12" r:id="rId12"/>
    <sheet name="RENDICONTO CONSUNTIVO 2025" sheetId="13" r:id="rId13"/>
    <sheet name="RENDICONTO PREVENTIVO 2026" sheetId="14" r:id="rId14"/>
  </sheets>
  <definedNames>
    <definedName name="_xlnm._FilterDatabase" localSheetId="4">'ENTRATE 2022'!$A$1:$G$177</definedName>
    <definedName name="_xlnm._FilterDatabase" localSheetId="2">'RENDICONTO CONSUNTIVO 2022'!$A$1:$A$77</definedName>
    <definedName name="_xlnm._FilterDatabase" localSheetId="3">'USCITE 2022'!$A$1:$E$58</definedName>
    <definedName name="_xlnm.Print_Area" localSheetId="0">'RENDICONTO CONSUNTIVO 2021'!$A$1:$F$78</definedName>
  </definedNames>
  <calcPr calcId="152511"/>
</workbook>
</file>

<file path=xl/calcChain.xml><?xml version="1.0" encoding="utf-8"?>
<calcChain xmlns="http://schemas.openxmlformats.org/spreadsheetml/2006/main">
  <c r="F4" i="14" l="1"/>
  <c r="F3" i="14"/>
  <c r="G10" i="14"/>
  <c r="H10" i="14"/>
  <c r="H17" i="14" s="1"/>
  <c r="G16" i="14"/>
  <c r="G17" i="14"/>
  <c r="G18" i="14" s="1"/>
  <c r="G26" i="14"/>
  <c r="H26" i="14"/>
  <c r="G30" i="14"/>
  <c r="H30" i="14"/>
  <c r="G32" i="14"/>
  <c r="G33" i="14" s="1"/>
  <c r="H32" i="14"/>
  <c r="H33" i="14"/>
  <c r="G40" i="14"/>
  <c r="G41" i="14" s="1"/>
  <c r="H40" i="14"/>
  <c r="H41" i="14"/>
  <c r="G49" i="14"/>
  <c r="H49" i="14"/>
  <c r="D8" i="14"/>
  <c r="D17" i="14" s="1"/>
  <c r="D50" i="14" s="1"/>
  <c r="C17" i="14"/>
  <c r="C26" i="14"/>
  <c r="D26" i="14"/>
  <c r="C30" i="14"/>
  <c r="D30" i="14"/>
  <c r="C32" i="14"/>
  <c r="D32" i="14"/>
  <c r="D35" i="14"/>
  <c r="C40" i="14"/>
  <c r="D40" i="14"/>
  <c r="D43" i="14"/>
  <c r="C49" i="14"/>
  <c r="D49" i="14"/>
  <c r="C50" i="14"/>
  <c r="D59" i="14"/>
  <c r="H69" i="14"/>
  <c r="H59" i="14"/>
  <c r="G59" i="14"/>
  <c r="F59" i="14"/>
  <c r="F49" i="14"/>
  <c r="B49" i="14"/>
  <c r="F40" i="14"/>
  <c r="B40" i="14"/>
  <c r="F41" i="14" s="1"/>
  <c r="B32" i="14"/>
  <c r="F32" i="14"/>
  <c r="F26" i="14"/>
  <c r="B26" i="14"/>
  <c r="F17" i="14"/>
  <c r="B17" i="14"/>
  <c r="F30" i="13"/>
  <c r="F32" i="13" s="1"/>
  <c r="B30" i="13"/>
  <c r="B32" i="13" s="1"/>
  <c r="F68" i="13"/>
  <c r="C30" i="13"/>
  <c r="C32" i="13" s="1"/>
  <c r="C8" i="13"/>
  <c r="F10" i="13"/>
  <c r="F16" i="13"/>
  <c r="F17" i="13" s="1"/>
  <c r="H69" i="13"/>
  <c r="H59" i="13"/>
  <c r="G59" i="13"/>
  <c r="F59" i="13"/>
  <c r="D59" i="13"/>
  <c r="C59" i="13"/>
  <c r="H49" i="13"/>
  <c r="G49" i="13"/>
  <c r="F49" i="13"/>
  <c r="D49" i="13"/>
  <c r="C49" i="13"/>
  <c r="B49" i="13"/>
  <c r="D48" i="13"/>
  <c r="C43" i="13"/>
  <c r="F41" i="13"/>
  <c r="H40" i="13"/>
  <c r="H41" i="13" s="1"/>
  <c r="G40" i="13"/>
  <c r="F40" i="13"/>
  <c r="D40" i="13"/>
  <c r="B40" i="13"/>
  <c r="C35" i="13"/>
  <c r="C40" i="13" s="1"/>
  <c r="H33" i="13"/>
  <c r="H32" i="13"/>
  <c r="D32" i="13"/>
  <c r="G30" i="13"/>
  <c r="G32" i="13" s="1"/>
  <c r="H26" i="13"/>
  <c r="H50" i="13" s="1"/>
  <c r="H51" i="13" s="1"/>
  <c r="H53" i="13" s="1"/>
  <c r="H63" i="13" s="1"/>
  <c r="H65" i="13" s="1"/>
  <c r="H67" i="13" s="1"/>
  <c r="G26" i="13"/>
  <c r="F26" i="13"/>
  <c r="D26" i="13"/>
  <c r="C26" i="13"/>
  <c r="B26" i="13"/>
  <c r="H18" i="13"/>
  <c r="H17" i="13"/>
  <c r="D17" i="13"/>
  <c r="D50" i="13" s="1"/>
  <c r="C17" i="13"/>
  <c r="B17" i="13"/>
  <c r="G10" i="13"/>
  <c r="G17" i="13" s="1"/>
  <c r="H18" i="14" l="1"/>
  <c r="H50" i="14"/>
  <c r="H51" i="14" s="1"/>
  <c r="H53" i="14" s="1"/>
  <c r="G50" i="14"/>
  <c r="G51" i="14" s="1"/>
  <c r="G53" i="14" s="1"/>
  <c r="F33" i="14"/>
  <c r="B50" i="14"/>
  <c r="H63" i="14"/>
  <c r="H65" i="14" s="1"/>
  <c r="H67" i="14" s="1"/>
  <c r="H68" i="14" s="1"/>
  <c r="G63" i="14"/>
  <c r="G65" i="14" s="1"/>
  <c r="G67" i="14" s="1"/>
  <c r="F50" i="14"/>
  <c r="F18" i="14"/>
  <c r="F33" i="13"/>
  <c r="G33" i="13"/>
  <c r="F50" i="13"/>
  <c r="B50" i="13"/>
  <c r="F18" i="13"/>
  <c r="H68" i="13"/>
  <c r="G18" i="13"/>
  <c r="G50" i="13"/>
  <c r="C50" i="13"/>
  <c r="G41" i="13"/>
  <c r="G43" i="5"/>
  <c r="H69" i="12"/>
  <c r="H59" i="12"/>
  <c r="G59" i="12"/>
  <c r="F59" i="12"/>
  <c r="D59" i="12"/>
  <c r="C59" i="12"/>
  <c r="H49" i="12"/>
  <c r="G49" i="12"/>
  <c r="F49" i="12"/>
  <c r="D49" i="12"/>
  <c r="B49" i="12"/>
  <c r="D48" i="12"/>
  <c r="C43" i="12"/>
  <c r="C49" i="12" s="1"/>
  <c r="H41" i="12"/>
  <c r="H40" i="12"/>
  <c r="G40" i="12"/>
  <c r="F40" i="12"/>
  <c r="D40" i="12"/>
  <c r="B40" i="12"/>
  <c r="C35" i="12"/>
  <c r="C40" i="12" s="1"/>
  <c r="G41" i="12" s="1"/>
  <c r="H32" i="12"/>
  <c r="F32" i="12"/>
  <c r="D32" i="12"/>
  <c r="C32" i="12"/>
  <c r="B32" i="12"/>
  <c r="G30" i="12"/>
  <c r="G32" i="12" s="1"/>
  <c r="G33" i="12" s="1"/>
  <c r="H26" i="12"/>
  <c r="G26" i="12"/>
  <c r="F26" i="12"/>
  <c r="D26" i="12"/>
  <c r="C26" i="12"/>
  <c r="B26" i="12"/>
  <c r="H17" i="12"/>
  <c r="F17" i="12"/>
  <c r="D17" i="12"/>
  <c r="C17" i="12"/>
  <c r="B17" i="12"/>
  <c r="G10" i="12"/>
  <c r="G17" i="12" s="1"/>
  <c r="G69" i="11"/>
  <c r="H59" i="11"/>
  <c r="H61" i="11" s="1"/>
  <c r="H64" i="11" s="1"/>
  <c r="G59" i="11"/>
  <c r="F59" i="11"/>
  <c r="D59" i="11"/>
  <c r="C59" i="11"/>
  <c r="B59" i="11"/>
  <c r="H49" i="11"/>
  <c r="G49" i="11"/>
  <c r="F49" i="11"/>
  <c r="D49" i="11"/>
  <c r="B49" i="11"/>
  <c r="C48" i="11"/>
  <c r="C49" i="11" s="1"/>
  <c r="B43" i="11"/>
  <c r="H41" i="11"/>
  <c r="H40" i="11"/>
  <c r="G40" i="11"/>
  <c r="F40" i="11"/>
  <c r="D40" i="11"/>
  <c r="C40" i="11"/>
  <c r="B40" i="11"/>
  <c r="B35" i="11"/>
  <c r="H32" i="11"/>
  <c r="G32" i="11"/>
  <c r="G33" i="11" s="1"/>
  <c r="C32" i="11"/>
  <c r="B32" i="11"/>
  <c r="F30" i="11"/>
  <c r="F32" i="11" s="1"/>
  <c r="F33" i="11" s="1"/>
  <c r="D30" i="11"/>
  <c r="D32" i="11" s="1"/>
  <c r="H26" i="11"/>
  <c r="G26" i="11"/>
  <c r="F26" i="11"/>
  <c r="D26" i="11"/>
  <c r="C26" i="11"/>
  <c r="B26" i="11"/>
  <c r="G18" i="11"/>
  <c r="H17" i="11"/>
  <c r="G17" i="11"/>
  <c r="G50" i="11" s="1"/>
  <c r="D17" i="11"/>
  <c r="C17" i="11"/>
  <c r="B17" i="11"/>
  <c r="F10" i="11"/>
  <c r="F17" i="11" s="1"/>
  <c r="H69" i="10"/>
  <c r="J61" i="10"/>
  <c r="J64" i="10" s="1"/>
  <c r="J59" i="10"/>
  <c r="I59" i="10"/>
  <c r="I61" i="10" s="1"/>
  <c r="I64" i="10" s="1"/>
  <c r="E59" i="10"/>
  <c r="D59" i="10"/>
  <c r="J49" i="10"/>
  <c r="I49" i="10"/>
  <c r="H49" i="10"/>
  <c r="G49" i="10"/>
  <c r="D49" i="10"/>
  <c r="B49" i="10"/>
  <c r="E48" i="10"/>
  <c r="E49" i="10" s="1"/>
  <c r="C48" i="10"/>
  <c r="C49" i="10" s="1"/>
  <c r="J40" i="10"/>
  <c r="I40" i="10"/>
  <c r="H40" i="10"/>
  <c r="H41" i="10" s="1"/>
  <c r="G40" i="10"/>
  <c r="G41" i="10" s="1"/>
  <c r="D40" i="10"/>
  <c r="C40" i="10"/>
  <c r="B40" i="10"/>
  <c r="E35" i="10"/>
  <c r="E40" i="10" s="1"/>
  <c r="J41" i="10" s="1"/>
  <c r="I32" i="10"/>
  <c r="I33" i="10" s="1"/>
  <c r="H32" i="10"/>
  <c r="G32" i="10"/>
  <c r="G33" i="10" s="1"/>
  <c r="C32" i="10"/>
  <c r="B32" i="10"/>
  <c r="J30" i="10"/>
  <c r="J32" i="10" s="1"/>
  <c r="E30" i="10"/>
  <c r="E32" i="10" s="1"/>
  <c r="D30" i="10"/>
  <c r="D32" i="10" s="1"/>
  <c r="J26" i="10"/>
  <c r="J27" i="10" s="1"/>
  <c r="I26" i="10"/>
  <c r="H26" i="10"/>
  <c r="G26" i="10"/>
  <c r="E26" i="10"/>
  <c r="D26" i="10"/>
  <c r="C26" i="10"/>
  <c r="B26" i="10"/>
  <c r="I17" i="10"/>
  <c r="H17" i="10"/>
  <c r="H18" i="10" s="1"/>
  <c r="G17" i="10"/>
  <c r="D17" i="10"/>
  <c r="C17" i="10"/>
  <c r="B17" i="10"/>
  <c r="E12" i="10"/>
  <c r="J10" i="10"/>
  <c r="J17" i="10" s="1"/>
  <c r="J18" i="10" s="1"/>
  <c r="E9" i="10"/>
  <c r="J8" i="10"/>
  <c r="E8" i="10"/>
  <c r="E17" i="10" s="1"/>
  <c r="F69" i="9"/>
  <c r="H59" i="9"/>
  <c r="G59" i="9"/>
  <c r="D59" i="9"/>
  <c r="C59" i="9"/>
  <c r="G61" i="9" s="1"/>
  <c r="G64" i="9" s="1"/>
  <c r="H49" i="9"/>
  <c r="G49" i="9"/>
  <c r="F49" i="9"/>
  <c r="C49" i="9"/>
  <c r="D48" i="9"/>
  <c r="D49" i="9" s="1"/>
  <c r="B48" i="9"/>
  <c r="B49" i="9" s="1"/>
  <c r="H40" i="9"/>
  <c r="G40" i="9"/>
  <c r="F40" i="9"/>
  <c r="F41" i="9" s="1"/>
  <c r="C40" i="9"/>
  <c r="B40" i="9"/>
  <c r="D35" i="9"/>
  <c r="D40" i="9" s="1"/>
  <c r="G32" i="9"/>
  <c r="F32" i="9"/>
  <c r="B32" i="9"/>
  <c r="F33" i="9" s="1"/>
  <c r="H30" i="9"/>
  <c r="H32" i="9" s="1"/>
  <c r="D30" i="9"/>
  <c r="D32" i="9" s="1"/>
  <c r="C30" i="9"/>
  <c r="C32" i="9" s="1"/>
  <c r="H26" i="9"/>
  <c r="H27" i="9" s="1"/>
  <c r="G26" i="9"/>
  <c r="F26" i="9"/>
  <c r="D26" i="9"/>
  <c r="C26" i="9"/>
  <c r="B26" i="9"/>
  <c r="F18" i="9"/>
  <c r="G17" i="9"/>
  <c r="F17" i="9"/>
  <c r="F50" i="9" s="1"/>
  <c r="C17" i="9"/>
  <c r="B17" i="9"/>
  <c r="D12" i="9"/>
  <c r="H10" i="9"/>
  <c r="D9" i="9"/>
  <c r="H8" i="9"/>
  <c r="D8" i="9"/>
  <c r="D17" i="9" s="1"/>
  <c r="D50" i="9" s="1"/>
  <c r="H59" i="6"/>
  <c r="H61" i="6" s="1"/>
  <c r="H64" i="6" s="1"/>
  <c r="G59" i="6"/>
  <c r="D59" i="6"/>
  <c r="C59" i="6"/>
  <c r="H49" i="6"/>
  <c r="G49" i="6"/>
  <c r="F49" i="6"/>
  <c r="D49" i="6"/>
  <c r="C49" i="6"/>
  <c r="B49" i="6"/>
  <c r="D48" i="6"/>
  <c r="H40" i="6"/>
  <c r="G40" i="6"/>
  <c r="F40" i="6"/>
  <c r="C40" i="6"/>
  <c r="B40" i="6"/>
  <c r="D35" i="6"/>
  <c r="D40" i="6" s="1"/>
  <c r="H41" i="6" s="1"/>
  <c r="F33" i="6"/>
  <c r="G32" i="6"/>
  <c r="F32" i="6"/>
  <c r="B32" i="6"/>
  <c r="H30" i="6"/>
  <c r="H32" i="6" s="1"/>
  <c r="D30" i="6"/>
  <c r="D32" i="6" s="1"/>
  <c r="C30" i="6"/>
  <c r="C32" i="6" s="1"/>
  <c r="H27" i="6"/>
  <c r="H26" i="6"/>
  <c r="G26" i="6"/>
  <c r="F26" i="6"/>
  <c r="D26" i="6"/>
  <c r="C26" i="6"/>
  <c r="B26" i="6"/>
  <c r="G17" i="6"/>
  <c r="F17" i="6"/>
  <c r="F18" i="6" s="1"/>
  <c r="C17" i="6"/>
  <c r="B17" i="6"/>
  <c r="D12" i="6"/>
  <c r="H10" i="6"/>
  <c r="D9" i="6"/>
  <c r="D17" i="6" s="1"/>
  <c r="H8" i="6"/>
  <c r="H17" i="6" s="1"/>
  <c r="D8" i="6"/>
  <c r="C176" i="5"/>
  <c r="C178" i="5" s="1"/>
  <c r="C180" i="5" s="1"/>
  <c r="D58" i="4"/>
  <c r="H59" i="3"/>
  <c r="G59" i="3"/>
  <c r="G61" i="3" s="1"/>
  <c r="G64" i="3" s="1"/>
  <c r="F59" i="3"/>
  <c r="F61" i="3" s="1"/>
  <c r="F64" i="3" s="1"/>
  <c r="D59" i="3"/>
  <c r="C59" i="3"/>
  <c r="B59" i="3"/>
  <c r="H49" i="3"/>
  <c r="G49" i="3"/>
  <c r="F49" i="3"/>
  <c r="D49" i="3"/>
  <c r="C49" i="3"/>
  <c r="B49" i="3"/>
  <c r="C48" i="3"/>
  <c r="H40" i="3"/>
  <c r="H41" i="3" s="1"/>
  <c r="G40" i="3"/>
  <c r="F40" i="3"/>
  <c r="F41" i="3" s="1"/>
  <c r="D40" i="3"/>
  <c r="D50" i="3" s="1"/>
  <c r="B40" i="3"/>
  <c r="C35" i="3"/>
  <c r="C40" i="3" s="1"/>
  <c r="G41" i="3" s="1"/>
  <c r="H32" i="3"/>
  <c r="H33" i="3" s="1"/>
  <c r="F32" i="3"/>
  <c r="D32" i="3"/>
  <c r="C32" i="3"/>
  <c r="G30" i="3"/>
  <c r="G32" i="3" s="1"/>
  <c r="G33" i="3" s="1"/>
  <c r="C30" i="3"/>
  <c r="B30" i="3"/>
  <c r="B32" i="3" s="1"/>
  <c r="H27" i="3"/>
  <c r="H26" i="3"/>
  <c r="G26" i="3"/>
  <c r="F26" i="3"/>
  <c r="D26" i="3"/>
  <c r="C26" i="3"/>
  <c r="B26" i="3"/>
  <c r="H17" i="3"/>
  <c r="H50" i="3" s="1"/>
  <c r="F17" i="3"/>
  <c r="F50" i="3" s="1"/>
  <c r="D17" i="3"/>
  <c r="B17" i="3"/>
  <c r="C12" i="3"/>
  <c r="H10" i="3"/>
  <c r="G10" i="3"/>
  <c r="C9" i="3"/>
  <c r="G8" i="3"/>
  <c r="C8" i="3"/>
  <c r="C17" i="3" s="1"/>
  <c r="C50" i="3" s="1"/>
  <c r="F59" i="2"/>
  <c r="F61" i="2" s="1"/>
  <c r="F64" i="2" s="1"/>
  <c r="E59" i="2"/>
  <c r="C59" i="2"/>
  <c r="B59" i="2"/>
  <c r="E61" i="2" s="1"/>
  <c r="E64" i="2" s="1"/>
  <c r="F49" i="2"/>
  <c r="E49" i="2"/>
  <c r="B49" i="2"/>
  <c r="C48" i="2"/>
  <c r="C49" i="2" s="1"/>
  <c r="F40" i="2"/>
  <c r="E40" i="2"/>
  <c r="B40" i="2"/>
  <c r="E41" i="2" s="1"/>
  <c r="C35" i="2"/>
  <c r="C40" i="2" s="1"/>
  <c r="E32" i="2"/>
  <c r="E33" i="2" s="1"/>
  <c r="B32" i="2"/>
  <c r="F30" i="2"/>
  <c r="F32" i="2" s="1"/>
  <c r="C30" i="2"/>
  <c r="C32" i="2" s="1"/>
  <c r="F26" i="2"/>
  <c r="E26" i="2"/>
  <c r="E27" i="2" s="1"/>
  <c r="C26" i="2"/>
  <c r="B26" i="2"/>
  <c r="E17" i="2"/>
  <c r="B17" i="2"/>
  <c r="C12" i="2"/>
  <c r="B12" i="2"/>
  <c r="F10" i="2"/>
  <c r="C9" i="2"/>
  <c r="F8" i="2"/>
  <c r="C8" i="2"/>
  <c r="F59" i="1"/>
  <c r="E59" i="1"/>
  <c r="E61" i="1" s="1"/>
  <c r="E64" i="1" s="1"/>
  <c r="C59" i="1"/>
  <c r="F61" i="1" s="1"/>
  <c r="F64" i="1" s="1"/>
  <c r="B59" i="1"/>
  <c r="F49" i="1"/>
  <c r="E49" i="1"/>
  <c r="C49" i="1"/>
  <c r="B48" i="1"/>
  <c r="B49" i="1" s="1"/>
  <c r="F40" i="1"/>
  <c r="F41" i="1" s="1"/>
  <c r="E40" i="1"/>
  <c r="C40" i="1"/>
  <c r="B35" i="1"/>
  <c r="B40" i="1" s="1"/>
  <c r="F32" i="1"/>
  <c r="F33" i="1" s="1"/>
  <c r="C32" i="1"/>
  <c r="E30" i="1"/>
  <c r="E32" i="1" s="1"/>
  <c r="E33" i="1" s="1"/>
  <c r="B30" i="1"/>
  <c r="B32" i="1" s="1"/>
  <c r="F26" i="1"/>
  <c r="E26" i="1"/>
  <c r="E27" i="1" s="1"/>
  <c r="C26" i="1"/>
  <c r="B26" i="1"/>
  <c r="C17" i="1"/>
  <c r="B12" i="1"/>
  <c r="F10" i="1"/>
  <c r="F17" i="1" s="1"/>
  <c r="E10" i="1"/>
  <c r="B9" i="1"/>
  <c r="E8" i="1"/>
  <c r="E17" i="1" s="1"/>
  <c r="B8" i="1"/>
  <c r="B17" i="1" s="1"/>
  <c r="F51" i="14" l="1"/>
  <c r="F53" i="14" s="1"/>
  <c r="F63" i="14" s="1"/>
  <c r="F65" i="14" s="1"/>
  <c r="F67" i="14" s="1"/>
  <c r="F51" i="13"/>
  <c r="F53" i="13" s="1"/>
  <c r="F63" i="13" s="1"/>
  <c r="F65" i="13" s="1"/>
  <c r="G51" i="13"/>
  <c r="G53" i="13" s="1"/>
  <c r="G63" i="13" s="1"/>
  <c r="G65" i="13" s="1"/>
  <c r="G67" i="13" s="1"/>
  <c r="H50" i="6"/>
  <c r="H51" i="6" s="1"/>
  <c r="H53" i="6" s="1"/>
  <c r="H63" i="6" s="1"/>
  <c r="H65" i="6" s="1"/>
  <c r="H67" i="6" s="1"/>
  <c r="B50" i="1"/>
  <c r="E41" i="1"/>
  <c r="F33" i="2"/>
  <c r="H61" i="3"/>
  <c r="H64" i="3" s="1"/>
  <c r="H50" i="10"/>
  <c r="C50" i="12"/>
  <c r="B50" i="2"/>
  <c r="B50" i="3"/>
  <c r="F51" i="3" s="1"/>
  <c r="F53" i="3" s="1"/>
  <c r="F63" i="3" s="1"/>
  <c r="F65" i="3" s="1"/>
  <c r="F67" i="3" s="1"/>
  <c r="E50" i="2"/>
  <c r="E51" i="2" s="1"/>
  <c r="E53" i="2" s="1"/>
  <c r="E63" i="2" s="1"/>
  <c r="E65" i="2" s="1"/>
  <c r="E67" i="2" s="1"/>
  <c r="B50" i="10"/>
  <c r="D50" i="10"/>
  <c r="I41" i="10"/>
  <c r="D50" i="12"/>
  <c r="B50" i="12"/>
  <c r="C50" i="1"/>
  <c r="E18" i="2"/>
  <c r="G27" i="3"/>
  <c r="F33" i="3"/>
  <c r="B50" i="6"/>
  <c r="F50" i="6"/>
  <c r="F51" i="6" s="1"/>
  <c r="F53" i="6" s="1"/>
  <c r="F63" i="6" s="1"/>
  <c r="F65" i="6" s="1"/>
  <c r="F67" i="6" s="1"/>
  <c r="H17" i="9"/>
  <c r="G18" i="9"/>
  <c r="G33" i="9"/>
  <c r="H61" i="9"/>
  <c r="H64" i="9" s="1"/>
  <c r="C50" i="10"/>
  <c r="B50" i="11"/>
  <c r="F41" i="11"/>
  <c r="F50" i="12"/>
  <c r="F17" i="2"/>
  <c r="F50" i="2" s="1"/>
  <c r="F51" i="2" s="1"/>
  <c r="F53" i="2" s="1"/>
  <c r="F63" i="2" s="1"/>
  <c r="F65" i="2" s="1"/>
  <c r="F67" i="2" s="1"/>
  <c r="G17" i="3"/>
  <c r="F18" i="3"/>
  <c r="G18" i="6"/>
  <c r="G41" i="6"/>
  <c r="C50" i="11"/>
  <c r="G41" i="11"/>
  <c r="H51" i="3"/>
  <c r="H53" i="3" s="1"/>
  <c r="H63" i="3" s="1"/>
  <c r="G50" i="10"/>
  <c r="G51" i="10" s="1"/>
  <c r="G53" i="10" s="1"/>
  <c r="G63" i="10" s="1"/>
  <c r="G65" i="10" s="1"/>
  <c r="C17" i="2"/>
  <c r="C50" i="2" s="1"/>
  <c r="G50" i="9"/>
  <c r="G51" i="9" s="1"/>
  <c r="G53" i="9" s="1"/>
  <c r="G63" i="9" s="1"/>
  <c r="G65" i="9" s="1"/>
  <c r="G67" i="9" s="1"/>
  <c r="H33" i="10"/>
  <c r="H33" i="12"/>
  <c r="H18" i="3"/>
  <c r="G61" i="6"/>
  <c r="G64" i="6" s="1"/>
  <c r="F27" i="1"/>
  <c r="F27" i="2"/>
  <c r="F41" i="2"/>
  <c r="I18" i="10"/>
  <c r="H50" i="11"/>
  <c r="D50" i="11"/>
  <c r="F33" i="12"/>
  <c r="I50" i="10"/>
  <c r="I51" i="10" s="1"/>
  <c r="I53" i="10" s="1"/>
  <c r="I63" i="10" s="1"/>
  <c r="I65" i="10" s="1"/>
  <c r="I67" i="10" s="1"/>
  <c r="H50" i="12"/>
  <c r="G50" i="12"/>
  <c r="G51" i="12" s="1"/>
  <c r="G53" i="12" s="1"/>
  <c r="G63" i="12" s="1"/>
  <c r="G65" i="12" s="1"/>
  <c r="G18" i="12"/>
  <c r="H41" i="9"/>
  <c r="F50" i="1"/>
  <c r="F51" i="1" s="1"/>
  <c r="F53" i="1" s="1"/>
  <c r="F63" i="1" s="1"/>
  <c r="F65" i="1" s="1"/>
  <c r="F67" i="1" s="1"/>
  <c r="F18" i="1"/>
  <c r="H18" i="6"/>
  <c r="D50" i="6"/>
  <c r="C50" i="9"/>
  <c r="H50" i="9"/>
  <c r="H51" i="9" s="1"/>
  <c r="H53" i="9" s="1"/>
  <c r="H63" i="9" s="1"/>
  <c r="H18" i="9"/>
  <c r="F51" i="12"/>
  <c r="F53" i="12" s="1"/>
  <c r="F63" i="12" s="1"/>
  <c r="F65" i="12" s="1"/>
  <c r="F18" i="11"/>
  <c r="F50" i="11"/>
  <c r="F51" i="11" s="1"/>
  <c r="F53" i="11" s="1"/>
  <c r="F63" i="11" s="1"/>
  <c r="F65" i="11" s="1"/>
  <c r="F18" i="2"/>
  <c r="G50" i="3"/>
  <c r="G51" i="3" s="1"/>
  <c r="G53" i="3" s="1"/>
  <c r="G63" i="3" s="1"/>
  <c r="G65" i="3" s="1"/>
  <c r="G67" i="3" s="1"/>
  <c r="G18" i="3"/>
  <c r="G33" i="6"/>
  <c r="J33" i="10"/>
  <c r="H65" i="3"/>
  <c r="H67" i="3" s="1"/>
  <c r="H33" i="6"/>
  <c r="B50" i="9"/>
  <c r="F51" i="9" s="1"/>
  <c r="F53" i="9" s="1"/>
  <c r="F63" i="9" s="1"/>
  <c r="F65" i="9" s="1"/>
  <c r="F67" i="9" s="1"/>
  <c r="F68" i="9" s="1"/>
  <c r="H33" i="9"/>
  <c r="E50" i="10"/>
  <c r="H33" i="11"/>
  <c r="E18" i="1"/>
  <c r="E50" i="1"/>
  <c r="G51" i="11"/>
  <c r="G53" i="11" s="1"/>
  <c r="G63" i="11" s="1"/>
  <c r="G65" i="11" s="1"/>
  <c r="G67" i="11" s="1"/>
  <c r="C50" i="6"/>
  <c r="H18" i="12"/>
  <c r="F41" i="12"/>
  <c r="G50" i="6"/>
  <c r="J50" i="10"/>
  <c r="H18" i="11"/>
  <c r="F41" i="6"/>
  <c r="G41" i="9"/>
  <c r="F18" i="12"/>
  <c r="F67" i="13" l="1"/>
  <c r="G67" i="10"/>
  <c r="H51" i="10"/>
  <c r="H53" i="10" s="1"/>
  <c r="H63" i="10" s="1"/>
  <c r="H65" i="10" s="1"/>
  <c r="H67" i="10" s="1"/>
  <c r="H68" i="10" s="1"/>
  <c r="H65" i="9"/>
  <c r="H67" i="9" s="1"/>
  <c r="E51" i="1"/>
  <c r="E53" i="1" s="1"/>
  <c r="E63" i="1" s="1"/>
  <c r="E65" i="1" s="1"/>
  <c r="E67" i="1" s="1"/>
  <c r="J51" i="10"/>
  <c r="J53" i="10" s="1"/>
  <c r="J63" i="10" s="1"/>
  <c r="J65" i="10" s="1"/>
  <c r="J67" i="10" s="1"/>
  <c r="H51" i="12"/>
  <c r="H53" i="12" s="1"/>
  <c r="H63" i="12" s="1"/>
  <c r="H65" i="12" s="1"/>
  <c r="H67" i="12" s="1"/>
  <c r="G67" i="12" s="1"/>
  <c r="F67" i="12" s="1"/>
  <c r="H51" i="11"/>
  <c r="H53" i="11" s="1"/>
  <c r="H63" i="11" s="1"/>
  <c r="H65" i="11" s="1"/>
  <c r="H67" i="11" s="1"/>
  <c r="F67" i="11"/>
  <c r="G51" i="6"/>
  <c r="G53" i="6" s="1"/>
  <c r="G63" i="6" s="1"/>
  <c r="G65" i="6" s="1"/>
  <c r="G67" i="6" s="1"/>
  <c r="H68" i="12" l="1"/>
</calcChain>
</file>

<file path=xl/sharedStrings.xml><?xml version="1.0" encoding="utf-8"?>
<sst xmlns="http://schemas.openxmlformats.org/spreadsheetml/2006/main" count="1680" uniqueCount="365">
  <si>
    <t>RENDICONTO CONSUNTIVO PER CASSA 2021</t>
  </si>
  <si>
    <t>Cassa e banca al 01/01</t>
  </si>
  <si>
    <t>Cassa</t>
  </si>
  <si>
    <t>Depositi bancari e postali</t>
  </si>
  <si>
    <t>USCITE</t>
  </si>
  <si>
    <t>ENTRATE</t>
  </si>
  <si>
    <t>A) Uscite da attività di interesse generale</t>
  </si>
  <si>
    <t>A) Entrate da attività di interesse generale</t>
  </si>
  <si>
    <t>1) Entrate da quote associative e apporti dei fondatori
dei fondatori1) Entrate da quote associative e apporti dei fondatori
dei fondatori1) Entrate da quote associative e apporti dei fondatori
dei fondatori1) Entrate da quote associative e apporti dei fondatori
dei fondatori</t>
  </si>
  <si>
    <t>1)  Acquisto  kit scolastici e libri Colombia</t>
  </si>
  <si>
    <t>2) Entrate dagli associati per attività mutuali
mutuali2) Entrate dagli associati per attività mutuali
mutuali2) Entrate dagli associati per attività mutuali
mutuali2) Entrate dagli associati per attività mutuali
mutuali</t>
  </si>
  <si>
    <t>2) Servizi - Compenso docenti per corsi di lingue per soci</t>
  </si>
  <si>
    <t>3)  Entrate per prestazioni e cessioni ad associati e fondatori
associati e fondatori3)  Entrate per prestazioni e cessioni ad associati e fondatori
associati e fondatori3)  Entrate per prestazioni e cessioni ad associati e fondatori
associati e fondatori3)  Entrate per prestazioni e cessioni ad associati e fondatori
associati e fondatori</t>
  </si>
  <si>
    <t>3) Godimento beni di terzi</t>
  </si>
  <si>
    <t>4) Erogazioni liberali</t>
  </si>
  <si>
    <t>4) Personale</t>
  </si>
  <si>
    <t>5) Entrate del 5 per mille</t>
  </si>
  <si>
    <t>5) Borse di Studio per studenti artigiani Ugandesi</t>
  </si>
  <si>
    <t>6) Contributi da soggetti privati</t>
  </si>
  <si>
    <t>6) Progetto Marcia per la Pace</t>
  </si>
  <si>
    <t>7) Entrate per prestazioni e cessioni a terzi</t>
  </si>
  <si>
    <t>8) Contributi da enti pubblici</t>
  </si>
  <si>
    <t>9)  Entrate da contratti con enti pubblici</t>
  </si>
  <si>
    <t>10) Altre entrate</t>
  </si>
  <si>
    <t>Totale</t>
  </si>
  <si>
    <r>
      <rPr>
        <sz val="12"/>
        <color theme="1"/>
        <rFont val="Calibri1"/>
      </rPr>
      <t>Avanzo/disavanzo attività di interesse</t>
    </r>
    <r>
      <rPr>
        <sz val="12"/>
        <color theme="1"/>
        <rFont val="Calibri1"/>
      </rPr>
      <t xml:space="preserve">
generaleAvanzo/disavanzo attività di interesse</t>
    </r>
    <r>
      <rPr>
        <sz val="12"/>
        <color theme="1"/>
        <rFont val="Calibri1"/>
      </rPr>
      <t xml:space="preserve">
generaleAvanzo/disavanzo attività di interesse</t>
    </r>
    <r>
      <rPr>
        <sz val="12"/>
        <color theme="1"/>
        <rFont val="Calibri1"/>
      </rPr>
      <t xml:space="preserve">
generale</t>
    </r>
  </si>
  <si>
    <t>B) Uscite da attività diverse</t>
  </si>
  <si>
    <t>B) Entrate da attività diverse</t>
  </si>
  <si>
    <t>1) Materie prime, sussidiarie, di consumo e di merci
consumo e di merci1) Materie prime, sussidiarie, di consumo e di merci
consumo e di merci1) Materie prime, sussidiarie, di consumo e di merci
consumo e di merci</t>
  </si>
  <si>
    <t>1) Entrate per prestazioni e cessioni ad associati e fondatori
associati e fondatori1) Entrate per prestazioni e cessioni ad associati e fondatori
associati e fondatori1) Entrate per prestazioni e cessioni ad associati e fondatori
associati e fondatori</t>
  </si>
  <si>
    <t>2) Servizi</t>
  </si>
  <si>
    <t>2) Contributi da soggetti privati</t>
  </si>
  <si>
    <t>3) Entrate per prestazioni e cessioni a terzi</t>
  </si>
  <si>
    <t>4) Contributi da enti pubblici</t>
  </si>
  <si>
    <t>5) Uscite diverse di gestione</t>
  </si>
  <si>
    <t>5) Entrate da contratti con enti pubblici</t>
  </si>
  <si>
    <t>6) Altre entrate</t>
  </si>
  <si>
    <t>Avanzo/disavanzo attività diverse</t>
  </si>
  <si>
    <t>C) Uscite da attività di raccolta fondi</t>
  </si>
  <si>
    <t>C) Entrate da attività di raccolta fondi</t>
  </si>
  <si>
    <t>1) Uscite per raccolte fondi abituali</t>
  </si>
  <si>
    <t>1) Entrate da raccolte fondi abituali</t>
  </si>
  <si>
    <t>2) Uscite per raccolte fondi occasionali
occasionali2) Uscite per raccolte fondi occasionali
occasionali2) Uscite per raccolte fondi occasionali
occasionali</t>
  </si>
  <si>
    <t>2) Entrate da raccolte fondi occasionali</t>
  </si>
  <si>
    <t>3) Altre uscite</t>
  </si>
  <si>
    <t>3) Altre entrate</t>
  </si>
  <si>
    <t>Avanzo/disavanzo attività di raccolta fondi</t>
  </si>
  <si>
    <t>D) Uscite da attività finanziarie e patrimoniali
patrimonialiD) Uscite da attività finanziarie e patrimoniali
patrimoniali</t>
  </si>
  <si>
    <t>D) Entrate da attività finanziarie e patrimoniali
patrimonialiD) Entrate da attività finanziarie e patrimoniali
patrimoniali</t>
  </si>
  <si>
    <t>1)  Su rapporti bancari e postali</t>
  </si>
  <si>
    <t>1) Da rapporti bancari</t>
  </si>
  <si>
    <t>2)  Su investimenti finanziari</t>
  </si>
  <si>
    <t>2) Da altri investimenti finanziari</t>
  </si>
  <si>
    <t>3) Su patrimonio edilizio</t>
  </si>
  <si>
    <t>3) Da patrimonio edilizio</t>
  </si>
  <si>
    <t>4) Su altri beni patrimoniali</t>
  </si>
  <si>
    <t>4) Da altri beni patrimoniali</t>
  </si>
  <si>
    <t>5) Altre uscite</t>
  </si>
  <si>
    <t>5) Altre entrate</t>
  </si>
  <si>
    <t>Avanzo/disavanzo attività finanziarie e patrimoniali</t>
  </si>
  <si>
    <t>E) Uscite di supporto generale</t>
  </si>
  <si>
    <t>E) Entrate di supporto generale</t>
  </si>
  <si>
    <t>1) Materie prime, sussidiarie, di consumo e di merci  - consumo e di merci</t>
  </si>
  <si>
    <t>1) Entrate da distacco del personale</t>
  </si>
  <si>
    <t>2) Servizi - assicurazione soci</t>
  </si>
  <si>
    <t>2) Altre entrate di supporto generale</t>
  </si>
  <si>
    <t>5) Commercialista</t>
  </si>
  <si>
    <t>6) Spese varie</t>
  </si>
  <si>
    <t>Totale uscite della gestione</t>
  </si>
  <si>
    <t>Totale entrate della gestione</t>
  </si>
  <si>
    <t>Avanzo/disavanzo d’esercizio prima delle imposte</t>
  </si>
  <si>
    <t>Imposte</t>
  </si>
  <si>
    <t>Avanzo/disavanzo d’esercizio prima di investimenti e disinvestimenti patrimoniali, e finanziamenti
investimenti e disinvestimenti patrimoniali, e finanziamenti</t>
  </si>
  <si>
    <t>Uscite da investimenti in immobilizzazioni o da deflussi di capitale di terzi</t>
  </si>
  <si>
    <t>Entrate da disinvestimenti in immobilizzazioni o da flussi di capitale di terzi</t>
  </si>
  <si>
    <t>1) Investimenti in immobilizzazioni inerenti alle attività di interesse generale</t>
  </si>
  <si>
    <t>1) Disinvestimenti di immobilizzazioni inerenti alle attività di interesse generale</t>
  </si>
  <si>
    <t>2) Investimenti in immobilizzazioni inerenti alle attività diverse</t>
  </si>
  <si>
    <t>2) Disinvestimenti di immobilizzazioni inerenti alle attività diverse</t>
  </si>
  <si>
    <t>3) Investimenti in attività finanziarie e patrimoniali</t>
  </si>
  <si>
    <t>3)  Disinvestimenti di attività finanziarie e patrimoniali</t>
  </si>
  <si>
    <t>4) Rimborso di finanziamenti per quota capitale e di prestiti</t>
  </si>
  <si>
    <t>4) Ricevimento di finanziamenti e di prestiti</t>
  </si>
  <si>
    <r>
      <rPr>
        <sz val="12"/>
        <color theme="1"/>
        <rFont val="Calibri1"/>
      </rPr>
      <t>Avanzo/disavanzo da entrate e uscite per investimenti e disinvestimenti</t>
    </r>
    <r>
      <rPr>
        <sz val="12"/>
        <color theme="1"/>
        <rFont val="Calibri1"/>
      </rPr>
      <t xml:space="preserve">
patrimoniali e finanziamenti</t>
    </r>
  </si>
  <si>
    <t>Avanzo/disavanzo d’esercizio prima di investimenti e disinvestimenti patrimoniali e finanziamenti</t>
  </si>
  <si>
    <r>
      <rPr>
        <sz val="12"/>
        <color theme="1"/>
        <rFont val="Calibri1"/>
      </rPr>
      <t>Avanzo/disavanzo da entrate e uscite per investimenti e disinvestimenti patrimoniali e</t>
    </r>
    <r>
      <rPr>
        <sz val="12"/>
        <color theme="1"/>
        <rFont val="Calibri1"/>
      </rPr>
      <t xml:space="preserve">
finanziamenti</t>
    </r>
  </si>
  <si>
    <t>Avanzo/disavanzo complessivo</t>
  </si>
  <si>
    <t>Cassa e banca al 31/12</t>
  </si>
  <si>
    <r>
      <t>Costi e proventi figurativi</t>
    </r>
    <r>
      <rPr>
        <b/>
        <vertAlign val="superscript"/>
        <sz val="11"/>
        <color theme="1"/>
        <rFont val="Calibri1"/>
      </rPr>
      <t>1</t>
    </r>
  </si>
  <si>
    <t>Costi figurativi</t>
  </si>
  <si>
    <t>Proventi figurativi</t>
  </si>
  <si>
    <t>1) da attività di interesse generale</t>
  </si>
  <si>
    <t>2) da attività diverse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</si>
  <si>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Costi e proventi figurativi: inserimento facoltativo. Quanto esposto nel presente prospetto non deve essere stato inserito nel rendiconto per cassa.</t>
    </r>
  </si>
  <si>
    <t>RENDICONTO PREVENTIVO PER CASSA 2022</t>
  </si>
  <si>
    <t>RENDICONTO CONSUNTIVO PER CASSA 2022</t>
  </si>
  <si>
    <t xml:space="preserve">3)  Entrate per prestazioni e cessioni ad associati e fondatori
3)  Entrate per prestazioni e cessioni ad associati e fondatori
3)  Entrate per prestazioni e cessioni ad associati e fondatori
3)  Entrate per prestazioni e cessioni ad associati e fondatori
</t>
  </si>
  <si>
    <t>8) Contributi da enti pubblici: REGIONE</t>
  </si>
  <si>
    <t>5) Uscite diverse di gestione PEC</t>
  </si>
  <si>
    <t>6) Spese varie PEC</t>
  </si>
  <si>
    <r>
      <t>CONTABILITA'202</t>
    </r>
    <r>
      <rPr>
        <b/>
        <sz val="8.5"/>
        <color theme="1"/>
        <rFont val="Calibri"/>
        <family val="2"/>
      </rPr>
      <t>CONTABILITA'202</t>
    </r>
  </si>
  <si>
    <r>
      <t>DATA</t>
    </r>
    <r>
      <rPr>
        <b/>
        <sz val="8.5"/>
        <color theme="1"/>
        <rFont val="Calibri"/>
        <family val="2"/>
      </rPr>
      <t>DATA</t>
    </r>
  </si>
  <si>
    <r>
      <t>USCITE</t>
    </r>
    <r>
      <rPr>
        <b/>
        <sz val="8.5"/>
        <color theme="1"/>
        <rFont val="Calibri"/>
        <family val="2"/>
      </rPr>
      <t>USCITE</t>
    </r>
  </si>
  <si>
    <r>
      <rPr>
        <b/>
        <sz val="8.5"/>
        <color theme="1"/>
        <rFont val="Calibri"/>
        <family val="2"/>
      </rPr>
      <t>DESCRIZIONE</t>
    </r>
    <r>
      <rPr>
        <sz val="8.5"/>
        <color theme="1"/>
        <rFont val="Calibri"/>
        <family val="2"/>
      </rPr>
      <t>NE</t>
    </r>
    <r>
      <rPr>
        <b/>
        <sz val="8.5"/>
        <color theme="1"/>
        <rFont val="Calibri"/>
        <family val="2"/>
      </rPr>
      <t>DATADESCRIZIONE</t>
    </r>
    <r>
      <rPr>
        <sz val="8.5"/>
        <color theme="1"/>
        <rFont val="Calibri"/>
        <family val="2"/>
      </rPr>
      <t>NE</t>
    </r>
    <r>
      <rPr>
        <b/>
        <sz val="8.5"/>
        <color theme="1"/>
        <rFont val="Calibri"/>
        <family val="2"/>
      </rPr>
      <t>DATA</t>
    </r>
  </si>
  <si>
    <r>
      <t>Acquisto  kit scolastici e libri Colombia</t>
    </r>
    <r>
      <rPr>
        <sz val="8.5"/>
        <color theme="1"/>
        <rFont val="Calibri"/>
        <family val="2"/>
      </rPr>
      <t>Acquisto  kit scolastici e libri Colombia</t>
    </r>
  </si>
  <si>
    <r>
      <t>Compenso docenti per corsi di lingue per soci</t>
    </r>
    <r>
      <rPr>
        <sz val="8.5"/>
        <color theme="1"/>
        <rFont val="Calibri"/>
        <family val="2"/>
      </rPr>
      <t>Compenso docenti per corsi di lingue per soci</t>
    </r>
  </si>
  <si>
    <r>
      <t>Borse di Studio per studenti artigiani Ugandesi</t>
    </r>
    <r>
      <rPr>
        <sz val="8.5"/>
        <color theme="1"/>
        <rFont val="Calibri"/>
        <family val="2"/>
      </rPr>
      <t>Borse di Studio per studenti artigiani Ugandesi</t>
    </r>
  </si>
  <si>
    <r>
      <t>Progetto Marcia per la Pace</t>
    </r>
    <r>
      <rPr>
        <sz val="8.5"/>
        <color theme="1"/>
        <rFont val="Calibri"/>
        <family val="2"/>
      </rPr>
      <t>Progetto Marcia per la Pace</t>
    </r>
  </si>
  <si>
    <r>
      <t>Uscite diverse di gestione</t>
    </r>
    <r>
      <rPr>
        <sz val="8.5"/>
        <color theme="1"/>
        <rFont val="Calibri"/>
        <family val="2"/>
      </rPr>
      <t>Uscite diverse di gestione</t>
    </r>
  </si>
  <si>
    <r>
      <t>Uscite per raccolte fondi occasionali</t>
    </r>
    <r>
      <rPr>
        <sz val="8.5"/>
        <color theme="1"/>
        <rFont val="Calibri"/>
        <family val="2"/>
      </rPr>
      <t>Uscite per raccolte fondi occasionali</t>
    </r>
  </si>
  <si>
    <r>
      <t>Uscite da rapporti bancari e postali</t>
    </r>
    <r>
      <rPr>
        <sz val="8.5"/>
        <color theme="1"/>
        <rFont val="Calibri"/>
        <family val="2"/>
      </rPr>
      <t>Uscite da rapporti bancari e postali</t>
    </r>
  </si>
  <si>
    <r>
      <t>Materie prime, sussidiarie, di consumo e di merci  -</t>
    </r>
    <r>
      <rPr>
        <sz val="8.5"/>
        <color theme="1"/>
        <rFont val="Calibri"/>
        <family val="2"/>
      </rPr>
      <t>Materie prime, sussidiarie, di consumo e di merci  -</t>
    </r>
  </si>
  <si>
    <r>
      <t>assicurazione soci</t>
    </r>
    <r>
      <rPr>
        <sz val="8.5"/>
        <color theme="1"/>
        <rFont val="Calibri"/>
        <family val="2"/>
      </rPr>
      <t>assicurazione soci</t>
    </r>
  </si>
  <si>
    <r>
      <t>Commercialista</t>
    </r>
    <r>
      <rPr>
        <sz val="8.5"/>
        <color theme="1"/>
        <rFont val="Calibri"/>
        <family val="2"/>
      </rPr>
      <t>Commercialista</t>
    </r>
  </si>
  <si>
    <r>
      <t>Spese varie</t>
    </r>
    <r>
      <rPr>
        <sz val="8.5"/>
        <color theme="1"/>
        <rFont val="Calibri"/>
        <family val="2"/>
      </rPr>
      <t>Spese varie</t>
    </r>
  </si>
  <si>
    <r>
      <t>1/1</t>
    </r>
    <r>
      <rPr>
        <sz val="8.5"/>
        <color theme="1"/>
        <rFont val="Calibri"/>
        <family val="2"/>
      </rPr>
      <t>1/1</t>
    </r>
  </si>
  <si>
    <r>
      <t>4/1</t>
    </r>
    <r>
      <rPr>
        <sz val="8.5"/>
        <color theme="1"/>
        <rFont val="Calibri"/>
        <family val="2"/>
      </rPr>
      <t>4/1</t>
    </r>
  </si>
  <si>
    <r>
      <t>.10 libri “alla ricerca del …”</t>
    </r>
    <r>
      <rPr>
        <sz val="8.5"/>
        <color theme="1"/>
        <rFont val="Calibri"/>
        <family val="2"/>
      </rPr>
      <t>.10 libri “alla ricerca del …”</t>
    </r>
  </si>
  <si>
    <r>
      <t>11/1</t>
    </r>
    <r>
      <rPr>
        <sz val="8.5"/>
        <color theme="1"/>
        <rFont val="Calibri"/>
        <family val="2"/>
      </rPr>
      <t>11/1</t>
    </r>
  </si>
  <si>
    <r>
      <t>200 libri “La casona de los ...”</t>
    </r>
    <r>
      <rPr>
        <sz val="8.5"/>
        <color theme="1"/>
        <rFont val="Calibri"/>
        <family val="2"/>
      </rPr>
      <t>200 libri “La casona de los ...”</t>
    </r>
  </si>
  <si>
    <t>12/1</t>
  </si>
  <si>
    <t>Acquisto  kit scolastici e libri Colombia</t>
  </si>
  <si>
    <t>200 Kits scolastici</t>
  </si>
  <si>
    <t>1/1</t>
  </si>
  <si>
    <t>20/1</t>
  </si>
  <si>
    <t>Uscite per raccolte fondi occasionali</t>
  </si>
  <si>
    <t>50 libri Concorso Pace 2021</t>
  </si>
  <si>
    <t>23/2</t>
  </si>
  <si>
    <t>Compenso docenti per corsi di lingue per soci</t>
  </si>
  <si>
    <t>5 ore lezioni di francese</t>
  </si>
  <si>
    <t>200 libri “ Dos fabulas para...”</t>
  </si>
  <si>
    <t>4/1</t>
  </si>
  <si>
    <t>25/2</t>
  </si>
  <si>
    <t>10 libri “Alla ricerca del corallo...</t>
  </si>
  <si>
    <t>8/3</t>
  </si>
  <si>
    <t>Borse di Studio per studenti artigiani Ugandesi</t>
  </si>
  <si>
    <t>1 studentessa artigiana</t>
  </si>
  <si>
    <t>20/3</t>
  </si>
  <si>
    <t>20 libri “La cascina dei Gobbi”</t>
  </si>
  <si>
    <t>5/1</t>
  </si>
  <si>
    <t>7/4</t>
  </si>
  <si>
    <t>10 libri “Un mondo di luce”</t>
  </si>
  <si>
    <t>8/1</t>
  </si>
  <si>
    <t>Uscite da rapporti bancari e postali</t>
  </si>
  <si>
    <t>1° trimestre banca prossima</t>
  </si>
  <si>
    <t>10/1</t>
  </si>
  <si>
    <t>1° trimestre poste italiane</t>
  </si>
  <si>
    <t>27/4</t>
  </si>
  <si>
    <t>10 ore lezioni di inglese</t>
  </si>
  <si>
    <t>6/6</t>
  </si>
  <si>
    <t>libri venduti all'eireneFest</t>
  </si>
  <si>
    <t>1 studente artigiano</t>
  </si>
  <si>
    <t>assicurazione soci</t>
  </si>
  <si>
    <t>15 soci</t>
  </si>
  <si>
    <t>Progetto Marcia per la Pace</t>
  </si>
  <si>
    <t>3 magliette EireneFest</t>
  </si>
  <si>
    <r>
      <t>2° trimestre banca prossima</t>
    </r>
    <r>
      <rPr>
        <sz val="8.5"/>
        <color theme="1"/>
        <rFont val="Calibri"/>
        <family val="2"/>
      </rPr>
      <t>2° trimestre banca prossima</t>
    </r>
  </si>
  <si>
    <r>
      <t>2° trimestre poste italiane</t>
    </r>
    <r>
      <rPr>
        <sz val="8.5"/>
        <color theme="1"/>
        <rFont val="Calibri"/>
        <family val="2"/>
      </rPr>
      <t>2° trimestre poste italiane</t>
    </r>
  </si>
  <si>
    <r>
      <t>1 studentessa artigiana</t>
    </r>
    <r>
      <rPr>
        <sz val="8.5"/>
        <color theme="1"/>
        <rFont val="Calibri"/>
        <family val="2"/>
      </rPr>
      <t>1 studentessa artigiana</t>
    </r>
  </si>
  <si>
    <r>
      <t>1 studente artigiano</t>
    </r>
    <r>
      <rPr>
        <sz val="8.5"/>
        <color theme="1"/>
        <rFont val="Calibri"/>
        <family val="2"/>
      </rPr>
      <t>1 studente artigiano</t>
    </r>
  </si>
  <si>
    <r>
      <t>Materie prime, sussidiarie, di consumo e di merci</t>
    </r>
    <r>
      <rPr>
        <sz val="8.5"/>
        <color theme="1"/>
        <rFont val="Calibri"/>
        <family val="2"/>
      </rPr>
      <t>Materie prime, sussidiarie, di consumo e di merci</t>
    </r>
  </si>
  <si>
    <r>
      <t>libro di francese</t>
    </r>
    <r>
      <rPr>
        <sz val="8.5"/>
        <color theme="1"/>
        <rFont val="Calibri"/>
        <family val="2"/>
      </rPr>
      <t>libro di francese</t>
    </r>
  </si>
  <si>
    <r>
      <t>3° trimestre banca prossima</t>
    </r>
    <r>
      <rPr>
        <sz val="8.5"/>
        <color theme="1"/>
        <rFont val="Calibri"/>
        <family val="2"/>
      </rPr>
      <t>3° trimestre banca prossima</t>
    </r>
  </si>
  <si>
    <r>
      <t>200 libri concorso pace 2022</t>
    </r>
    <r>
      <rPr>
        <sz val="8.5"/>
        <color theme="1"/>
        <rFont val="Calibri"/>
        <family val="2"/>
      </rPr>
      <t>200 libri concorso pace 2022</t>
    </r>
  </si>
  <si>
    <r>
      <t>100 libri concorso pace 2022</t>
    </r>
    <r>
      <rPr>
        <sz val="8.5"/>
        <color theme="1"/>
        <rFont val="Calibri"/>
        <family val="2"/>
      </rPr>
      <t>100 libri concorso pace 2022</t>
    </r>
  </si>
  <si>
    <r>
      <t>3° trimestre poste italiane</t>
    </r>
    <r>
      <rPr>
        <sz val="8.5"/>
        <color theme="1"/>
        <rFont val="Calibri"/>
        <family val="2"/>
      </rPr>
      <t>3° trimestre poste italiane</t>
    </r>
  </si>
  <si>
    <r>
      <t>tipografia Marwan per locandine 17</t>
    </r>
    <r>
      <rPr>
        <sz val="8.5"/>
        <color theme="1"/>
        <rFont val="Calibri"/>
        <family val="2"/>
      </rPr>
      <t>tipografia Marwan per locandine 17</t>
    </r>
  </si>
  <si>
    <r>
      <t>Siae per musica 17° Forum della Pa</t>
    </r>
    <r>
      <rPr>
        <sz val="8.5"/>
        <color theme="1"/>
        <rFont val="Calibri"/>
        <family val="2"/>
      </rPr>
      <t>Siae per musica 17° Forum della Pa</t>
    </r>
  </si>
  <si>
    <t>Rinnovo PEC</t>
  </si>
  <si>
    <r>
      <t>1 studente e 1 studenressa artigian</t>
    </r>
    <r>
      <rPr>
        <sz val="8.5"/>
        <color theme="1"/>
        <rFont val="Calibri"/>
        <family val="2"/>
      </rPr>
      <t>1 studente e 1 studenressa artigian</t>
    </r>
  </si>
  <si>
    <r>
      <t>12/1</t>
    </r>
    <r>
      <rPr>
        <sz val="8.5"/>
        <color theme="1"/>
        <rFont val="Calibri"/>
        <family val="2"/>
      </rPr>
      <t>12/1</t>
    </r>
  </si>
  <si>
    <r>
      <t>100 libri “La Redenzione”</t>
    </r>
    <r>
      <rPr>
        <sz val="8.5"/>
        <color theme="1"/>
        <rFont val="Calibri"/>
        <family val="2"/>
      </rPr>
      <t>100 libri “La Redenzione”</t>
    </r>
  </si>
  <si>
    <t>Commercialista</t>
  </si>
  <si>
    <t>gestione mod CU2022 e mod 770-2</t>
  </si>
  <si>
    <t>14/1</t>
  </si>
  <si>
    <t>silvia novellis x 8 h di italiano per st</t>
  </si>
  <si>
    <t>luciana savino x 12 h di francese</t>
  </si>
  <si>
    <t>17/1</t>
  </si>
  <si>
    <t>Eniko Rebeka Juahasz x 12 h di ingl</t>
  </si>
  <si>
    <t>papeleria La Gran 12 x 200 kit scola</t>
  </si>
  <si>
    <t>integrazione prezzo 100 libri “La Re</t>
  </si>
  <si>
    <t>tipografia P&amp;D x 200 stampa logo s</t>
  </si>
  <si>
    <t>4° trimestre poste italiane</t>
  </si>
  <si>
    <t>19/1</t>
  </si>
  <si>
    <t>4° trimestre banca prossima</t>
  </si>
  <si>
    <t>IMPORTO</t>
  </si>
  <si>
    <t>Entrate da quote associative e apporti dei fondatori</t>
  </si>
  <si>
    <t>Entrate dagli associati per attività mutuali</t>
  </si>
  <si>
    <t>Erogazioni liberali</t>
  </si>
  <si>
    <t>Entrate del 5 per mille</t>
  </si>
  <si>
    <t>Contributo pubblico</t>
  </si>
  <si>
    <t>Entrate da raccolte fondi occasionali</t>
  </si>
  <si>
    <t>Entrate da rapporti bancari</t>
  </si>
  <si>
    <t>Entrate varie</t>
  </si>
  <si>
    <t>Saldo attivo 2021</t>
  </si>
  <si>
    <r>
      <t>Entrate da quote associative e apporti dei fondatori</t>
    </r>
    <r>
      <rPr>
        <sz val="8.5"/>
        <color theme="1"/>
        <rFont val="Calibri"/>
        <family val="2"/>
      </rPr>
      <t xml:space="preserve">Entrate da quote </t>
    </r>
    <r>
      <rPr>
        <sz val="8.5"/>
        <color theme="1"/>
        <rFont val="Calibri"/>
        <family val="2"/>
      </rPr>
      <t>associative e apporti dei fondatori</t>
    </r>
  </si>
  <si>
    <r>
      <t>Quota Giacomo Malfitano</t>
    </r>
    <r>
      <rPr>
        <sz val="8.5"/>
        <color theme="1"/>
        <rFont val="Calibri"/>
        <family val="2"/>
      </rPr>
      <t>Quota Giacomo Malfitano</t>
    </r>
  </si>
  <si>
    <r>
      <t>Quota Maria Terranova</t>
    </r>
    <r>
      <rPr>
        <sz val="6.5"/>
        <color theme="1"/>
        <rFont val="Calibri"/>
        <family val="2"/>
      </rPr>
      <t>Quota Maria Terranova</t>
    </r>
  </si>
  <si>
    <r>
      <t>Quota Angela Sciolla</t>
    </r>
    <r>
      <rPr>
        <sz val="8.5"/>
        <color theme="1"/>
        <rFont val="Calibri"/>
        <family val="2"/>
      </rPr>
      <t>Quota Angela Sciolla</t>
    </r>
  </si>
  <si>
    <r>
      <t>Quota Stefania Pavesi</t>
    </r>
    <r>
      <rPr>
        <sz val="8.5"/>
        <color theme="1"/>
        <rFont val="Calibri"/>
        <family val="2"/>
      </rPr>
      <t>Quota Stefania Pavesi</t>
    </r>
  </si>
  <si>
    <r>
      <t>Erogazioni liberali</t>
    </r>
    <r>
      <rPr>
        <sz val="8.5"/>
        <color theme="1"/>
        <rFont val="Calibri"/>
        <family val="2"/>
      </rPr>
      <t>Erogazioni liberali</t>
    </r>
  </si>
  <si>
    <r>
      <t>Pro kit scolastici Colombia</t>
    </r>
    <r>
      <rPr>
        <sz val="8.5"/>
        <color theme="1"/>
        <rFont val="Calibri"/>
        <family val="2"/>
      </rPr>
      <t>Pro kit scolastici Colombia</t>
    </r>
  </si>
  <si>
    <r>
      <t>Entrate da raccolte fondi occasionali</t>
    </r>
    <r>
      <rPr>
        <sz val="8.5"/>
        <color theme="1"/>
        <rFont val="Calibri"/>
        <family val="2"/>
      </rPr>
      <t>Entrate da raccolte fondi occasionali</t>
    </r>
  </si>
  <si>
    <r>
      <t>Vendita 5 libri “Alla ricerca</t>
    </r>
    <r>
      <rPr>
        <sz val="8.5"/>
        <color theme="1"/>
        <rFont val="Calibri"/>
        <family val="2"/>
      </rPr>
      <t>Vendita 5 libri “Alla ricerca</t>
    </r>
  </si>
  <si>
    <r>
      <t>quota Edmonda Moro</t>
    </r>
    <r>
      <rPr>
        <sz val="8.5"/>
        <color theme="1"/>
        <rFont val="Calibri"/>
        <family val="2"/>
      </rPr>
      <t>quota Edmonda Moro</t>
    </r>
  </si>
  <si>
    <r>
      <t>quota Rosaria Torri</t>
    </r>
    <r>
      <rPr>
        <sz val="8.5"/>
        <color theme="1"/>
        <rFont val="Calibri"/>
        <family val="2"/>
      </rPr>
      <t>quota Rosaria Torri</t>
    </r>
  </si>
  <si>
    <r>
      <t>storno bonifico Colombia</t>
    </r>
    <r>
      <rPr>
        <sz val="8.5"/>
        <color theme="1"/>
        <rFont val="Calibri"/>
        <family val="2"/>
      </rPr>
      <t>storno bonifico Colombia</t>
    </r>
  </si>
  <si>
    <r>
      <t>Quota Laura Zosi</t>
    </r>
    <r>
      <rPr>
        <sz val="8.5"/>
        <color theme="1"/>
        <rFont val="Calibri"/>
        <family val="2"/>
      </rPr>
      <t>Quota Laura Zosi</t>
    </r>
  </si>
  <si>
    <r>
      <t>Quota Laura Sai</t>
    </r>
    <r>
      <rPr>
        <sz val="8.5"/>
        <color theme="1"/>
        <rFont val="Calibri"/>
        <family val="2"/>
      </rPr>
      <t>Quota Laura Sai</t>
    </r>
  </si>
  <si>
    <r>
      <t>Quota Elisa Sai</t>
    </r>
    <r>
      <rPr>
        <sz val="8.5"/>
        <color theme="1"/>
        <rFont val="Calibri"/>
        <family val="2"/>
      </rPr>
      <t>Quota Elisa Sai</t>
    </r>
  </si>
  <si>
    <r>
      <t>Quota Erica Sai</t>
    </r>
    <r>
      <rPr>
        <sz val="8.5"/>
        <color theme="1"/>
        <rFont val="Calibri"/>
        <family val="2"/>
      </rPr>
      <t>Quota Erica Sai</t>
    </r>
  </si>
  <si>
    <r>
      <t>Quota Franco Sai</t>
    </r>
    <r>
      <rPr>
        <sz val="8.5"/>
        <color theme="1"/>
        <rFont val="Calibri"/>
        <family val="2"/>
      </rPr>
      <t>Quota Franco Sai</t>
    </r>
  </si>
  <si>
    <t>Quota Maria Vittoria Lanella</t>
  </si>
  <si>
    <t>Quota Rosina Vigolo</t>
  </si>
  <si>
    <t>Quota Jessica Fortunati</t>
  </si>
  <si>
    <t>Quota Chiara Sabadei</t>
  </si>
  <si>
    <t>Quota Eugenio Ruzzante</t>
  </si>
  <si>
    <t>Quota Susanna Rompani</t>
  </si>
  <si>
    <t>Quota Clementina Bartolom</t>
  </si>
  <si>
    <t>Quota Domenica Sai</t>
  </si>
  <si>
    <t>Quota Diego De Grandi</t>
  </si>
  <si>
    <t>Quota Francesco Cesare</t>
  </si>
  <si>
    <t>Quota Amelia Elisa Boerio</t>
  </si>
  <si>
    <t>Quota Ivana Consoli</t>
  </si>
  <si>
    <t>Quota Antonio Puzzonia</t>
  </si>
  <si>
    <t>Quota Laura Mora</t>
  </si>
  <si>
    <t>Quota Monica Roman</t>
  </si>
  <si>
    <t>Quota Piera Giuse</t>
  </si>
  <si>
    <t>Quota Maria Oreggia</t>
  </si>
  <si>
    <t>Quota Roberto Carli Angeli</t>
  </si>
  <si>
    <t>Quota Monica Rigo</t>
  </si>
  <si>
    <r>
      <t>Entrate da quote associative e apporti dei fondatori</t>
    </r>
    <r>
      <rPr>
        <sz val="8.5"/>
        <color theme="1"/>
        <rFont val="Calibri"/>
        <family val="2"/>
      </rPr>
      <t xml:space="preserve">Entrate da quote </t>
    </r>
    <r>
      <rPr>
        <sz val="8.5"/>
        <color theme="1"/>
        <rFont val="Calibri"/>
        <family val="2"/>
      </rPr>
      <t xml:space="preserve">associative e apporti dei fondatoriEntrate da quote associative e apporti dei </t>
    </r>
    <r>
      <rPr>
        <sz val="8.5"/>
        <color theme="1"/>
        <rFont val="Calibri"/>
        <family val="2"/>
      </rPr>
      <t xml:space="preserve">fondatoriEntrate da quote associative e apporti dei fondatoriEntrate da </t>
    </r>
    <r>
      <rPr>
        <sz val="8.5"/>
        <color theme="1"/>
        <rFont val="Calibri"/>
        <family val="2"/>
      </rPr>
      <t xml:space="preserve">quote associative e apporti dei fondatoriEntrate da quote associative e </t>
    </r>
    <r>
      <rPr>
        <sz val="8.5"/>
        <color theme="1"/>
        <rFont val="Calibri"/>
        <family val="2"/>
      </rPr>
      <t>apporti dei fondatoriEntrate da quote associative e apporti dei fondatori</t>
    </r>
  </si>
  <si>
    <r>
      <t>Quota Robert Vonach</t>
    </r>
    <r>
      <rPr>
        <sz val="8.5"/>
        <color theme="1"/>
        <rFont val="Calibri"/>
        <family val="2"/>
      </rPr>
      <t xml:space="preserve">Quota Robert VonachQuota Robert VonachQuota </t>
    </r>
    <r>
      <rPr>
        <sz val="8.5"/>
        <color theme="1"/>
        <rFont val="Calibri"/>
        <family val="2"/>
      </rPr>
      <t xml:space="preserve">Robert VonachQuota Robert VonachQuota Robert VonachQuota Robert </t>
    </r>
    <r>
      <rPr>
        <sz val="8.5"/>
        <color theme="1"/>
        <rFont val="Calibri"/>
        <family val="2"/>
      </rPr>
      <t>Vonach</t>
    </r>
  </si>
  <si>
    <r>
      <t>Quota Patrizia Martino</t>
    </r>
    <r>
      <rPr>
        <sz val="8.5"/>
        <color theme="1"/>
        <rFont val="Calibri"/>
        <family val="2"/>
      </rPr>
      <t xml:space="preserve">Quota Patrizia MartinoQuota Patrizia MartinoQuota </t>
    </r>
    <r>
      <rPr>
        <sz val="8.5"/>
        <color theme="1"/>
        <rFont val="Calibri"/>
        <family val="2"/>
      </rPr>
      <t xml:space="preserve">Patrizia MartinoQuota Patrizia MartinoQuota Patrizia MartinoQuota Patrizia </t>
    </r>
    <r>
      <rPr>
        <sz val="8.5"/>
        <color theme="1"/>
        <rFont val="Calibri"/>
        <family val="2"/>
      </rPr>
      <t>Martino</t>
    </r>
  </si>
  <si>
    <r>
      <t>Quota Giuliana Castiglioni</t>
    </r>
    <r>
      <rPr>
        <sz val="8.5"/>
        <color theme="1"/>
        <rFont val="Calibri"/>
        <family val="2"/>
      </rPr>
      <t xml:space="preserve">Quota Giuliana CastiglioniQuota Giuliana </t>
    </r>
    <r>
      <rPr>
        <sz val="8.5"/>
        <color theme="1"/>
        <rFont val="Calibri"/>
        <family val="2"/>
      </rPr>
      <t xml:space="preserve">CastiglioniQuota Giuliana CastiglioniQuota Giuliana CastiglioniQuota </t>
    </r>
    <r>
      <rPr>
        <sz val="8.5"/>
        <color theme="1"/>
        <rFont val="Calibri"/>
        <family val="2"/>
      </rPr>
      <t>Giuliana CastiglioniQuota Giuliana Castiglioni</t>
    </r>
  </si>
  <si>
    <r>
      <t>Erogazioni liberali</t>
    </r>
    <r>
      <rPr>
        <sz val="8.5"/>
        <color theme="1"/>
        <rFont val="Calibri"/>
        <family val="2"/>
      </rPr>
      <t xml:space="preserve">Erogazioni liberaliErogazioni liberaliErogazioni </t>
    </r>
    <r>
      <rPr>
        <sz val="8.5"/>
        <color theme="1"/>
        <rFont val="Calibri"/>
        <family val="2"/>
      </rPr>
      <t>liberaliErogazioni liberaliErogazioni liberaliErogazioni liberali</t>
    </r>
  </si>
  <si>
    <r>
      <t>Pro kit scolastici Colombia</t>
    </r>
    <r>
      <rPr>
        <sz val="8.5"/>
        <color theme="1"/>
        <rFont val="Calibri"/>
        <family val="2"/>
      </rPr>
      <t xml:space="preserve">Pro kit scolastici ColombiaPro kit scolastici </t>
    </r>
    <r>
      <rPr>
        <sz val="8.5"/>
        <color theme="1"/>
        <rFont val="Calibri"/>
        <family val="2"/>
      </rPr>
      <t xml:space="preserve">ColombiaPro kit scolastici ColombiaPro kit scolastici ColombiaPro kit </t>
    </r>
    <r>
      <rPr>
        <sz val="8.5"/>
        <color theme="1"/>
        <rFont val="Calibri"/>
        <family val="2"/>
      </rPr>
      <t>scolastici ColombiaPro kit scolastici Colombia</t>
    </r>
  </si>
  <si>
    <r>
      <t>Quota Giovanna Condi</t>
    </r>
    <r>
      <rPr>
        <sz val="8.5"/>
        <color theme="1"/>
        <rFont val="Calibri"/>
        <family val="2"/>
      </rPr>
      <t xml:space="preserve">Quota Giovanna CondiQuota Giovanna CondiQuota </t>
    </r>
    <r>
      <rPr>
        <sz val="8.5"/>
        <color theme="1"/>
        <rFont val="Calibri"/>
        <family val="2"/>
      </rPr>
      <t xml:space="preserve">Giovanna CondiQuota Giovanna CondiQuota Giovanna CondiQuota </t>
    </r>
    <r>
      <rPr>
        <sz val="8.5"/>
        <color theme="1"/>
        <rFont val="Calibri"/>
        <family val="2"/>
      </rPr>
      <t>Giovanna Condi</t>
    </r>
  </si>
  <si>
    <r>
      <t>Quota Martina Bonetti</t>
    </r>
    <r>
      <rPr>
        <sz val="8.5"/>
        <color theme="1"/>
        <rFont val="Calibri"/>
        <family val="2"/>
      </rPr>
      <t xml:space="preserve">Quota Martina BonettiQuota Martina BonettiQuota </t>
    </r>
    <r>
      <rPr>
        <sz val="8.5"/>
        <color theme="1"/>
        <rFont val="Calibri"/>
        <family val="2"/>
      </rPr>
      <t xml:space="preserve">Martina BonettiQuota Martina BonettiQuota Martina BonettiQuota Martina </t>
    </r>
    <r>
      <rPr>
        <sz val="8.5"/>
        <color theme="1"/>
        <rFont val="Calibri"/>
        <family val="2"/>
      </rPr>
      <t>Bonetti</t>
    </r>
  </si>
  <si>
    <r>
      <t>Quota Giancarlo Ceccato</t>
    </r>
    <r>
      <rPr>
        <sz val="8.5"/>
        <color theme="1"/>
        <rFont val="Calibri"/>
        <family val="2"/>
      </rPr>
      <t xml:space="preserve">Quota Giancarlo CeccatoQuota Giancarlo </t>
    </r>
    <r>
      <rPr>
        <sz val="8.5"/>
        <color theme="1"/>
        <rFont val="Calibri"/>
        <family val="2"/>
      </rPr>
      <t xml:space="preserve">CeccatoQuota Giancarlo CeccatoQuota Giancarlo CeccatoQuota Giancarlo </t>
    </r>
    <r>
      <rPr>
        <sz val="8.5"/>
        <color theme="1"/>
        <rFont val="Calibri"/>
        <family val="2"/>
      </rPr>
      <t>CeccatoQuota Giancarlo Ceccato</t>
    </r>
  </si>
  <si>
    <r>
      <t>Quota Mauro Salbego</t>
    </r>
    <r>
      <rPr>
        <sz val="8.5"/>
        <color theme="1"/>
        <rFont val="Calibri"/>
        <family val="2"/>
      </rPr>
      <t xml:space="preserve">Quota Mauro SalbegoQuota Mauro SalbegoQuota </t>
    </r>
    <r>
      <rPr>
        <sz val="8.5"/>
        <color theme="1"/>
        <rFont val="Calibri"/>
        <family val="2"/>
      </rPr>
      <t xml:space="preserve">Mauro SalbegoQuota Mauro SalbegoQuota Mauro SalbegoQuota Mauro </t>
    </r>
    <r>
      <rPr>
        <sz val="8.5"/>
        <color theme="1"/>
        <rFont val="Calibri"/>
        <family val="2"/>
      </rPr>
      <t>Salbego</t>
    </r>
  </si>
  <si>
    <r>
      <t>Quota Elisabetta Molinari</t>
    </r>
    <r>
      <rPr>
        <sz val="8.5"/>
        <color theme="1"/>
        <rFont val="Calibri"/>
        <family val="2"/>
      </rPr>
      <t xml:space="preserve">Quota Elisabetta MolinariQuota Elisabetta </t>
    </r>
    <r>
      <rPr>
        <sz val="8.5"/>
        <color theme="1"/>
        <rFont val="Calibri"/>
        <family val="2"/>
      </rPr>
      <t xml:space="preserve">MolinariQuota Elisabetta MolinariQuota Elisabetta MolinariQuota Elisabetta </t>
    </r>
    <r>
      <rPr>
        <sz val="8.5"/>
        <color theme="1"/>
        <rFont val="Calibri"/>
        <family val="2"/>
      </rPr>
      <t>MolinariQuota Elisabetta Molinari</t>
    </r>
  </si>
  <si>
    <r>
      <t>Quota Antonio Gatto</t>
    </r>
    <r>
      <rPr>
        <sz val="8.5"/>
        <color theme="1"/>
        <rFont val="Calibri"/>
        <family val="2"/>
      </rPr>
      <t xml:space="preserve">Quota Antonio GattoQuota Antonio GattoQuota </t>
    </r>
    <r>
      <rPr>
        <sz val="8.5"/>
        <color theme="1"/>
        <rFont val="Calibri"/>
        <family val="2"/>
      </rPr>
      <t xml:space="preserve">Antonio GattoQuota Antonio GattoQuota Antonio GattoQuota Antonio </t>
    </r>
    <r>
      <rPr>
        <sz val="8.5"/>
        <color theme="1"/>
        <rFont val="Calibri"/>
        <family val="2"/>
      </rPr>
      <t>Gatto</t>
    </r>
  </si>
  <si>
    <r>
      <t>Quota Roberta Cassani</t>
    </r>
    <r>
      <rPr>
        <sz val="8.5"/>
        <color theme="1"/>
        <rFont val="Calibri"/>
        <family val="2"/>
      </rPr>
      <t xml:space="preserve">Quota Roberta CassaniQuota Roberta CassaniQuota </t>
    </r>
    <r>
      <rPr>
        <sz val="8.5"/>
        <color theme="1"/>
        <rFont val="Calibri"/>
        <family val="2"/>
      </rPr>
      <t xml:space="preserve">Roberta CassaniQuota Roberta CassaniQuota Roberta CassaniQuota Roberta </t>
    </r>
    <r>
      <rPr>
        <sz val="8.5"/>
        <color theme="1"/>
        <rFont val="Calibri"/>
        <family val="2"/>
      </rPr>
      <t>Cassani</t>
    </r>
  </si>
  <si>
    <r>
      <t>Quota Alessandra Raja</t>
    </r>
    <r>
      <rPr>
        <sz val="8.5"/>
        <color theme="1"/>
        <rFont val="Calibri"/>
        <family val="2"/>
      </rPr>
      <t xml:space="preserve">Quota Alessandra RajaQuota Alessandra RajaQuota </t>
    </r>
    <r>
      <rPr>
        <sz val="8.5"/>
        <color theme="1"/>
        <rFont val="Calibri"/>
        <family val="2"/>
      </rPr>
      <t xml:space="preserve">Alessandra RajaQuota Alessandra RajaQuota Alessandra RajaQuota </t>
    </r>
    <r>
      <rPr>
        <sz val="8.5"/>
        <color theme="1"/>
        <rFont val="Calibri"/>
        <family val="2"/>
      </rPr>
      <t>Alessandra Raja</t>
    </r>
  </si>
  <si>
    <r>
      <t>Entrate da raccolte fondi occasionali</t>
    </r>
    <r>
      <rPr>
        <sz val="8.5"/>
        <color theme="1"/>
        <rFont val="Calibri"/>
        <family val="2"/>
      </rPr>
      <t xml:space="preserve">Entrate da raccolte fondi </t>
    </r>
    <r>
      <rPr>
        <sz val="8.5"/>
        <color theme="1"/>
        <rFont val="Calibri"/>
        <family val="2"/>
      </rPr>
      <t xml:space="preserve">occasionaliEntrate da raccolte fondi occasionaliEntrate da raccolte fondi </t>
    </r>
    <r>
      <rPr>
        <sz val="8.5"/>
        <color theme="1"/>
        <rFont val="Calibri"/>
        <family val="2"/>
      </rPr>
      <t xml:space="preserve">occasionaliEntrate da raccolte fondi occasionaliEntrate da raccolte fondi </t>
    </r>
    <r>
      <rPr>
        <sz val="8.5"/>
        <color theme="1"/>
        <rFont val="Calibri"/>
        <family val="2"/>
      </rPr>
      <t>occasionaliEntrate da raccolte fondi occasionali</t>
    </r>
  </si>
  <si>
    <r>
      <t>Vendita 5 libri concorso Pace</t>
    </r>
    <r>
      <rPr>
        <sz val="8.5"/>
        <color theme="1"/>
        <rFont val="Calibri"/>
        <family val="2"/>
      </rPr>
      <t xml:space="preserve">Vendita 5 libri concorso PaceVendita 5 libri </t>
    </r>
    <r>
      <rPr>
        <sz val="8.5"/>
        <color theme="1"/>
        <rFont val="Calibri"/>
        <family val="2"/>
      </rPr>
      <t xml:space="preserve">concorso PaceVendita 5 libri concorso PaceVendita 5 libri concorso </t>
    </r>
    <r>
      <rPr>
        <sz val="8.5"/>
        <color theme="1"/>
        <rFont val="Calibri"/>
        <family val="2"/>
      </rPr>
      <t>PaceVendita 5 libri concorso PaceVendita 5 libri concorso Pace</t>
    </r>
  </si>
  <si>
    <r>
      <t>Quota Cristina Pisottu</t>
    </r>
    <r>
      <rPr>
        <sz val="8.5"/>
        <color theme="1"/>
        <rFont val="Calibri"/>
        <family val="2"/>
      </rPr>
      <t xml:space="preserve">Quota Cristina PisottuQuota Cristina PisottuQuota </t>
    </r>
    <r>
      <rPr>
        <sz val="8.5"/>
        <color theme="1"/>
        <rFont val="Calibri"/>
        <family val="2"/>
      </rPr>
      <t xml:space="preserve">Cristina PisottuQuota Cristina PisottuQuota Cristina PisottuQuota Cristina </t>
    </r>
    <r>
      <rPr>
        <sz val="8.5"/>
        <color theme="1"/>
        <rFont val="Calibri"/>
        <family val="2"/>
      </rPr>
      <t>Pisottu</t>
    </r>
  </si>
  <si>
    <r>
      <t>Quota Armida Favero</t>
    </r>
    <r>
      <rPr>
        <sz val="8.5"/>
        <color theme="1"/>
        <rFont val="Calibri"/>
        <family val="2"/>
      </rPr>
      <t xml:space="preserve">Quota Armida FaveroQuota Armida FaveroQuota </t>
    </r>
    <r>
      <rPr>
        <sz val="8.5"/>
        <color theme="1"/>
        <rFont val="Calibri"/>
        <family val="2"/>
      </rPr>
      <t xml:space="preserve">Armida FaveroQuota Armida FaveroQuota Armida FaveroQuota Armida </t>
    </r>
    <r>
      <rPr>
        <sz val="8.5"/>
        <color theme="1"/>
        <rFont val="Calibri"/>
        <family val="2"/>
      </rPr>
      <t>Favero</t>
    </r>
  </si>
  <si>
    <r>
      <t>Quota Maria Rita Bossi</t>
    </r>
    <r>
      <rPr>
        <sz val="8.5"/>
        <color theme="1"/>
        <rFont val="Calibri"/>
        <family val="2"/>
      </rPr>
      <t xml:space="preserve">Quota Maria Rita BossiQuota Maria Rita BossiQuota </t>
    </r>
    <r>
      <rPr>
        <sz val="8.5"/>
        <color theme="1"/>
        <rFont val="Calibri"/>
        <family val="2"/>
      </rPr>
      <t xml:space="preserve">Maria Rita BossiQuota Maria Rita BossiQuota Maria Rita BossiQuota Maria </t>
    </r>
    <r>
      <rPr>
        <sz val="8.5"/>
        <color theme="1"/>
        <rFont val="Calibri"/>
        <family val="2"/>
      </rPr>
      <t>Rita Bossi</t>
    </r>
  </si>
  <si>
    <r>
      <t>Entrate da quote associative e apporti dei fondatori</t>
    </r>
    <r>
      <rPr>
        <sz val="8.5"/>
        <color theme="1"/>
        <rFont val="Calibri"/>
        <family val="2"/>
      </rPr>
      <t xml:space="preserve">Entrate da quote </t>
    </r>
    <r>
      <rPr>
        <sz val="8.5"/>
        <color theme="1"/>
        <rFont val="Calibri"/>
        <family val="2"/>
      </rPr>
      <t xml:space="preserve">associative e apporti dei fondatoriEntrate da quote associative e apporti dei </t>
    </r>
    <r>
      <rPr>
        <sz val="8.5"/>
        <color theme="1"/>
        <rFont val="Calibri"/>
        <family val="2"/>
      </rPr>
      <t xml:space="preserve">fondatoriEntrate da quote associative e apporti dei fondatoriEntrate da </t>
    </r>
    <r>
      <rPr>
        <sz val="8.5"/>
        <color theme="1"/>
        <rFont val="Calibri"/>
        <family val="2"/>
      </rPr>
      <t xml:space="preserve">quote associative e apporti dei fondatoriEntrate da quote associative e </t>
    </r>
    <r>
      <rPr>
        <sz val="8.5"/>
        <color theme="1"/>
        <rFont val="Calibri"/>
        <family val="2"/>
      </rPr>
      <t>apporti dei fondatori</t>
    </r>
  </si>
  <si>
    <r>
      <t>Quota Carlo Monteggia</t>
    </r>
    <r>
      <rPr>
        <sz val="8.5"/>
        <color theme="1"/>
        <rFont val="Calibri"/>
        <family val="2"/>
      </rPr>
      <t xml:space="preserve">Quota Carlo MonteggiaQuota Carlo MonteggiaQuota </t>
    </r>
    <r>
      <rPr>
        <sz val="8.5"/>
        <color theme="1"/>
        <rFont val="Calibri"/>
        <family val="2"/>
      </rPr>
      <t>Carlo MonteggiaQuota Carlo MonteggiaQuota Carlo Monteggia</t>
    </r>
  </si>
  <si>
    <r>
      <t>Quota Katia Bergamaschi</t>
    </r>
    <r>
      <rPr>
        <sz val="8.5"/>
        <color theme="1"/>
        <rFont val="Calibri"/>
        <family val="2"/>
      </rPr>
      <t xml:space="preserve">Quota Katia BergamaschiQuota Katia </t>
    </r>
    <r>
      <rPr>
        <sz val="8.5"/>
        <color theme="1"/>
        <rFont val="Calibri"/>
        <family val="2"/>
      </rPr>
      <t xml:space="preserve">BergamaschiQuota Katia BergamaschiQuota Katia BergamaschiQuota Katia </t>
    </r>
    <r>
      <rPr>
        <sz val="8.5"/>
        <color theme="1"/>
        <rFont val="Calibri"/>
        <family val="2"/>
      </rPr>
      <t>Bergamaschi</t>
    </r>
  </si>
  <si>
    <r>
      <t>Quota Fabio Porro</t>
    </r>
    <r>
      <rPr>
        <sz val="8.5"/>
        <color theme="1"/>
        <rFont val="Calibri"/>
        <family val="2"/>
      </rPr>
      <t xml:space="preserve">Quota Fabio PorroQuota Fabio PorroQuota Fabio </t>
    </r>
    <r>
      <rPr>
        <sz val="8.5"/>
        <color theme="1"/>
        <rFont val="Calibri"/>
        <family val="2"/>
      </rPr>
      <t>PorroQuota Fabio PorroQuota Fabio Porro</t>
    </r>
  </si>
  <si>
    <r>
      <t>Quota Beatrice Porro</t>
    </r>
    <r>
      <rPr>
        <sz val="8.5"/>
        <color theme="1"/>
        <rFont val="Calibri"/>
        <family val="2"/>
      </rPr>
      <t xml:space="preserve">Quota Beatrice PorroQuota Beatrice PorroQuota </t>
    </r>
    <r>
      <rPr>
        <sz val="8.5"/>
        <color theme="1"/>
        <rFont val="Calibri"/>
        <family val="2"/>
      </rPr>
      <t>Beatrice PorroQuota Beatrice PorroQuota Beatrice Porro</t>
    </r>
  </si>
  <si>
    <r>
      <t>Quota Ludovica Porro</t>
    </r>
    <r>
      <rPr>
        <sz val="8.5"/>
        <color theme="1"/>
        <rFont val="Calibri"/>
        <family val="2"/>
      </rPr>
      <t xml:space="preserve">Quota Ludovica PorroQuota Ludovica PorroQuota </t>
    </r>
    <r>
      <rPr>
        <sz val="8.5"/>
        <color theme="1"/>
        <rFont val="Calibri"/>
        <family val="2"/>
      </rPr>
      <t>Ludovica PorroQuota Ludovica PorroQuota Ludovica Porro</t>
    </r>
  </si>
  <si>
    <r>
      <t>Quota Angelo Argentiero</t>
    </r>
    <r>
      <rPr>
        <sz val="8.5"/>
        <color theme="1"/>
        <rFont val="Calibri"/>
        <family val="2"/>
      </rPr>
      <t xml:space="preserve">Quota Angelo ArgentieroQuota Angelo </t>
    </r>
    <r>
      <rPr>
        <sz val="8.5"/>
        <color theme="1"/>
        <rFont val="Calibri"/>
        <family val="2"/>
      </rPr>
      <t xml:space="preserve">ArgentieroQuota Angelo ArgentieroQuota Angelo ArgentieroQuota Angelo </t>
    </r>
    <r>
      <rPr>
        <sz val="8.5"/>
        <color theme="1"/>
        <rFont val="Calibri"/>
        <family val="2"/>
      </rPr>
      <t>Argentiero</t>
    </r>
  </si>
  <si>
    <r>
      <t>Quota Cristina Argentiero</t>
    </r>
    <r>
      <rPr>
        <sz val="8.5"/>
        <color theme="1"/>
        <rFont val="Calibri"/>
        <family val="2"/>
      </rPr>
      <t xml:space="preserve">Quota Cristina ArgentieroQuota Cristina </t>
    </r>
    <r>
      <rPr>
        <sz val="8.5"/>
        <color theme="1"/>
        <rFont val="Calibri"/>
        <family val="2"/>
      </rPr>
      <t xml:space="preserve">ArgentieroQuota Cristina ArgentieroQuota Cristina ArgentieroQuota Cristina </t>
    </r>
    <r>
      <rPr>
        <sz val="8.5"/>
        <color theme="1"/>
        <rFont val="Calibri"/>
        <family val="2"/>
      </rPr>
      <t>Argentiero</t>
    </r>
  </si>
  <si>
    <r>
      <t>Quota Leonardo Valderrama</t>
    </r>
    <r>
      <rPr>
        <sz val="8.5"/>
        <color theme="1"/>
        <rFont val="Calibri"/>
        <family val="2"/>
      </rPr>
      <t xml:space="preserve">Quota Leonardo ValderramaQuota Leonardo </t>
    </r>
    <r>
      <rPr>
        <sz val="8.5"/>
        <color theme="1"/>
        <rFont val="Calibri"/>
        <family val="2"/>
      </rPr>
      <t xml:space="preserve">ValderramaQuota Leonardo ValderramaQuota Leonardo ValderramaQuota </t>
    </r>
    <r>
      <rPr>
        <sz val="8.5"/>
        <color theme="1"/>
        <rFont val="Calibri"/>
        <family val="2"/>
      </rPr>
      <t>Leonardo Valderrama</t>
    </r>
  </si>
  <si>
    <r>
      <t>Quota Lina Maria Martinez O</t>
    </r>
    <r>
      <rPr>
        <sz val="8.5"/>
        <color theme="1"/>
        <rFont val="Calibri"/>
        <family val="2"/>
      </rPr>
      <t xml:space="preserve">Quota Lina Maria Martinez OQuota Lina Maria </t>
    </r>
    <r>
      <rPr>
        <sz val="8.5"/>
        <color theme="1"/>
        <rFont val="Calibri"/>
        <family val="2"/>
      </rPr>
      <t xml:space="preserve">Martinez OQuota Lina Maria Martinez OQuota Lina Maria Martinez OQuota </t>
    </r>
    <r>
      <rPr>
        <sz val="8.5"/>
        <color theme="1"/>
        <rFont val="Calibri"/>
        <family val="2"/>
      </rPr>
      <t>Lina Maria Martinez O</t>
    </r>
  </si>
  <si>
    <r>
      <t>Quota Lucia Spezzano</t>
    </r>
    <r>
      <rPr>
        <sz val="8.5"/>
        <color theme="1"/>
        <rFont val="Calibri"/>
        <family val="2"/>
      </rPr>
      <t xml:space="preserve">Quota Lucia SpezzanoQuota Lucia SpezzanoQuota </t>
    </r>
    <r>
      <rPr>
        <sz val="8.5"/>
        <color theme="1"/>
        <rFont val="Calibri"/>
        <family val="2"/>
      </rPr>
      <t>Lucia SpezzanoQuota Lucia SpezzanoQuota Lucia Spezzano</t>
    </r>
  </si>
  <si>
    <r>
      <t>Quota Giuseppe Politi</t>
    </r>
    <r>
      <rPr>
        <sz val="8.5"/>
        <color theme="1"/>
        <rFont val="Calibri"/>
        <family val="2"/>
      </rPr>
      <t xml:space="preserve">Quota Giuseppe PolitiQuota Giuseppe PolitiQuota </t>
    </r>
    <r>
      <rPr>
        <sz val="8.5"/>
        <color theme="1"/>
        <rFont val="Calibri"/>
        <family val="2"/>
      </rPr>
      <t>Giuseppe PolitiQuota Giuseppe PolitiQuota Giuseppe Politi</t>
    </r>
  </si>
  <si>
    <r>
      <t>Quota Maria Teresa Faroni</t>
    </r>
    <r>
      <rPr>
        <sz val="8.5"/>
        <color theme="1"/>
        <rFont val="Calibri"/>
        <family val="2"/>
      </rPr>
      <t xml:space="preserve">Quota Maria Teresa FaroniQuota Maria Teresa </t>
    </r>
    <r>
      <rPr>
        <sz val="8.5"/>
        <color theme="1"/>
        <rFont val="Calibri"/>
        <family val="2"/>
      </rPr>
      <t xml:space="preserve">FaroniQuota Maria Teresa FaroniQuota Maria Teresa FaroniQuota Maria </t>
    </r>
    <r>
      <rPr>
        <sz val="8.5"/>
        <color theme="1"/>
        <rFont val="Calibri"/>
        <family val="2"/>
      </rPr>
      <t>Teresa Faroni</t>
    </r>
  </si>
  <si>
    <r>
      <t>Quota Antonio Monteggia</t>
    </r>
    <r>
      <rPr>
        <sz val="8.5"/>
        <color theme="1"/>
        <rFont val="Calibri"/>
        <family val="2"/>
      </rPr>
      <t xml:space="preserve">Quota Antonio MonteggiaQuota Antonio </t>
    </r>
    <r>
      <rPr>
        <sz val="8.5"/>
        <color theme="1"/>
        <rFont val="Calibri"/>
        <family val="2"/>
      </rPr>
      <t xml:space="preserve">MonteggiaQuota Antonio MonteggiaQuota Antonio MonteggiaQuota </t>
    </r>
    <r>
      <rPr>
        <sz val="8.5"/>
        <color theme="1"/>
        <rFont val="Calibri"/>
        <family val="2"/>
      </rPr>
      <t>Antonio Monteggia</t>
    </r>
  </si>
  <si>
    <r>
      <t>Quota Rogerio Antonio Loyol</t>
    </r>
    <r>
      <rPr>
        <sz val="8.5"/>
        <color theme="1"/>
        <rFont val="Calibri"/>
        <family val="2"/>
      </rPr>
      <t xml:space="preserve">Quota Rogerio Antonio LoyolQuota Rogerio </t>
    </r>
    <r>
      <rPr>
        <sz val="8.5"/>
        <color theme="1"/>
        <rFont val="Calibri"/>
        <family val="2"/>
      </rPr>
      <t xml:space="preserve">Antonio LoyolQuota Rogerio Antonio LoyolQuota Rogerio Antonio </t>
    </r>
    <r>
      <rPr>
        <sz val="8.5"/>
        <color theme="1"/>
        <rFont val="Calibri"/>
        <family val="2"/>
      </rPr>
      <t>LoyolQuota Rogerio Antonio Loyol</t>
    </r>
  </si>
  <si>
    <r>
      <t>Quota Marisol Borges</t>
    </r>
    <r>
      <rPr>
        <sz val="8.5"/>
        <color theme="1"/>
        <rFont val="Calibri"/>
        <family val="2"/>
      </rPr>
      <t xml:space="preserve">Quota Marisol BorgesQuota Marisol BorgesQuota </t>
    </r>
    <r>
      <rPr>
        <sz val="8.5"/>
        <color theme="1"/>
        <rFont val="Calibri"/>
        <family val="2"/>
      </rPr>
      <t>Marisol BorgesQuota Marisol BorgesQuota Marisol Borges</t>
    </r>
  </si>
  <si>
    <r>
      <t>Entrate da raccolte fondi occasionali</t>
    </r>
    <r>
      <rPr>
        <sz val="8.5"/>
        <color theme="1"/>
        <rFont val="Calibri"/>
        <family val="2"/>
      </rPr>
      <t xml:space="preserve">Entrate da raccolte fondi </t>
    </r>
    <r>
      <rPr>
        <sz val="8.5"/>
        <color theme="1"/>
        <rFont val="Calibri"/>
        <family val="2"/>
      </rPr>
      <t xml:space="preserve">occasionaliEntrate da raccolte fondi occasionaliEntrate da raccolte fondi </t>
    </r>
    <r>
      <rPr>
        <sz val="8.5"/>
        <color theme="1"/>
        <rFont val="Calibri"/>
        <family val="2"/>
      </rPr>
      <t xml:space="preserve">occasionaliEntrate da raccolte fondi occasionaliEntrate da raccolte fondi </t>
    </r>
    <r>
      <rPr>
        <sz val="8.5"/>
        <color theme="1"/>
        <rFont val="Calibri"/>
        <family val="2"/>
      </rPr>
      <t>occasionali</t>
    </r>
  </si>
  <si>
    <r>
      <rPr>
        <sz val="8.5"/>
        <color theme="1"/>
        <rFont val="Calibri"/>
        <family val="2"/>
      </rPr>
      <t>Vendita 10 libri concorso</t>
    </r>
    <r>
      <rPr>
        <sz val="8.5"/>
        <color theme="1"/>
        <rFont val="Calibri"/>
        <family val="2"/>
      </rPr>
      <t xml:space="preserve">
Pace 2021Vendita 10 libri concorso</t>
    </r>
    <r>
      <rPr>
        <sz val="8.5"/>
        <color theme="1"/>
        <rFont val="Calibri"/>
        <family val="2"/>
      </rPr>
      <t xml:space="preserve">
Pace 2021Vendita 10 libri concorso</t>
    </r>
    <r>
      <rPr>
        <sz val="8.5"/>
        <color theme="1"/>
        <rFont val="Calibri"/>
        <family val="2"/>
      </rPr>
      <t xml:space="preserve">
Pace 2021Vendita 10 libri concorso</t>
    </r>
    <r>
      <rPr>
        <sz val="8.5"/>
        <color theme="1"/>
        <rFont val="Calibri"/>
        <family val="2"/>
      </rPr>
      <t xml:space="preserve">
Pace 2021Vendita 10 libri concorso</t>
    </r>
    <r>
      <rPr>
        <sz val="8.5"/>
        <color theme="1"/>
        <rFont val="Calibri"/>
        <family val="2"/>
      </rPr>
      <t xml:space="preserve">
Pace 2021Vendita 10 libri concorso</t>
    </r>
    <r>
      <rPr>
        <sz val="8.5"/>
        <color theme="1"/>
        <rFont val="Calibri"/>
        <family val="2"/>
      </rPr>
      <t xml:space="preserve">
Pace 2021</t>
    </r>
  </si>
  <si>
    <r>
      <t>Entrate da raccolte fondi occasionali</t>
    </r>
    <r>
      <rPr>
        <sz val="8.5"/>
        <color theme="1"/>
        <rFont val="Calibri"/>
        <family val="2"/>
      </rPr>
      <t xml:space="preserve">Entrate da raccolte fondi </t>
    </r>
    <r>
      <rPr>
        <sz val="8.5"/>
        <color theme="1"/>
        <rFont val="Calibri"/>
        <family val="2"/>
      </rPr>
      <t xml:space="preserve">occasionaliEntrate da raccolte fondi occasionaliEntrate da raccolte fondi </t>
    </r>
    <r>
      <rPr>
        <sz val="8.5"/>
        <color theme="1"/>
        <rFont val="Calibri"/>
        <family val="2"/>
      </rPr>
      <t>occasionaliEntrate da raccolte fondi occasionali</t>
    </r>
  </si>
  <si>
    <r>
      <t>Vendita 5 libri “alla ricerca...</t>
    </r>
    <r>
      <rPr>
        <sz val="8.5"/>
        <color theme="1"/>
        <rFont val="Calibri"/>
        <family val="2"/>
      </rPr>
      <t xml:space="preserve">Vendita 5 libri “alla ricerca...Vendita 5 libri “alla </t>
    </r>
    <r>
      <rPr>
        <sz val="8.5"/>
        <color theme="1"/>
        <rFont val="Calibri"/>
        <family val="2"/>
      </rPr>
      <t>ricerca...Vendita 5 libri “alla ricerca...Vendita 5 libri “alla ricerca...</t>
    </r>
  </si>
  <si>
    <r>
      <t>Entrate da quote associative e apporti dei fondatori</t>
    </r>
    <r>
      <rPr>
        <sz val="8.5"/>
        <color theme="1"/>
        <rFont val="Calibri"/>
        <family val="2"/>
      </rPr>
      <t xml:space="preserve">Entrate da quote </t>
    </r>
    <r>
      <rPr>
        <sz val="8.5"/>
        <color theme="1"/>
        <rFont val="Calibri"/>
        <family val="2"/>
      </rPr>
      <t xml:space="preserve">associative e apporti dei fondatoriEntrate da quote associative e apporti dei </t>
    </r>
    <r>
      <rPr>
        <sz val="8.5"/>
        <color theme="1"/>
        <rFont val="Calibri"/>
        <family val="2"/>
      </rPr>
      <t xml:space="preserve">fondatoriEntrate da quote associative e apporti dei fondatoriEntrate da </t>
    </r>
    <r>
      <rPr>
        <sz val="8.5"/>
        <color theme="1"/>
        <rFont val="Calibri"/>
        <family val="2"/>
      </rPr>
      <t>quote associative e apporti dei fondatori</t>
    </r>
  </si>
  <si>
    <r>
      <t>Quota Marco Fazio</t>
    </r>
    <r>
      <rPr>
        <sz val="8.5"/>
        <color theme="1"/>
        <rFont val="Calibri"/>
        <family val="2"/>
      </rPr>
      <t xml:space="preserve">Quota Marco FazioQuota Marco FazioQuota Marco </t>
    </r>
    <r>
      <rPr>
        <sz val="8.5"/>
        <color theme="1"/>
        <rFont val="Calibri"/>
        <family val="2"/>
      </rPr>
      <t>FazioQuota Marco Fazio</t>
    </r>
  </si>
  <si>
    <r>
      <t>Erogazioni liberali</t>
    </r>
    <r>
      <rPr>
        <sz val="8.5"/>
        <color theme="1"/>
        <rFont val="Calibri"/>
        <family val="2"/>
      </rPr>
      <t xml:space="preserve">Erogazioni liberaliErogazioni liberaliErogazioni </t>
    </r>
    <r>
      <rPr>
        <sz val="8.5"/>
        <color theme="1"/>
        <rFont val="Calibri"/>
        <family val="2"/>
      </rPr>
      <t>liberaliErogazioni liberali</t>
    </r>
  </si>
  <si>
    <r>
      <t>Pro kit scolastici Colombia</t>
    </r>
    <r>
      <rPr>
        <sz val="8.5"/>
        <color theme="1"/>
        <rFont val="Calibri"/>
        <family val="2"/>
      </rPr>
      <t xml:space="preserve">Pro kit scolastici ColombiaPro kit scolastici </t>
    </r>
    <r>
      <rPr>
        <sz val="8.5"/>
        <color theme="1"/>
        <rFont val="Calibri"/>
        <family val="2"/>
      </rPr>
      <t>ColombiaPro kit scolastici ColombiaPro kit scolastici Colombia</t>
    </r>
  </si>
  <si>
    <r>
      <t>Quota Gabriella Colli</t>
    </r>
    <r>
      <rPr>
        <sz val="8.5"/>
        <color theme="1"/>
        <rFont val="Calibri"/>
        <family val="2"/>
      </rPr>
      <t xml:space="preserve">Quota Gabriella ColliQuota Gabriella ColliQuota </t>
    </r>
    <r>
      <rPr>
        <sz val="8.5"/>
        <color theme="1"/>
        <rFont val="Calibri"/>
        <family val="2"/>
      </rPr>
      <t>Gabriella ColliQuota Gabriella Colli</t>
    </r>
  </si>
  <si>
    <r>
      <t>Vendita 5 libri concorso Pace</t>
    </r>
    <r>
      <rPr>
        <sz val="8.5"/>
        <color theme="1"/>
        <rFont val="Calibri"/>
        <family val="2"/>
      </rPr>
      <t xml:space="preserve">Vendita 5 libri concorso PaceVendita 5 libri </t>
    </r>
    <r>
      <rPr>
        <sz val="8.5"/>
        <color theme="1"/>
        <rFont val="Calibri"/>
        <family val="2"/>
      </rPr>
      <t>concorso PaceVendita 5 libri concorso PaceVendita 5 libri concorso Pace</t>
    </r>
  </si>
  <si>
    <r>
      <t>Vendita 5  libri concorso Pac</t>
    </r>
    <r>
      <rPr>
        <sz val="8.5"/>
        <color theme="1"/>
        <rFont val="Calibri"/>
        <family val="2"/>
      </rPr>
      <t xml:space="preserve">Vendita 5  libri concorso PacVendita 5  libri </t>
    </r>
    <r>
      <rPr>
        <sz val="8.5"/>
        <color theme="1"/>
        <rFont val="Calibri"/>
        <family val="2"/>
      </rPr>
      <t>concorso PacVendita 5  libri concorso PacVendita 5  libri concorso Pac</t>
    </r>
  </si>
  <si>
    <r>
      <t>Quota  Pina Colloca</t>
    </r>
    <r>
      <rPr>
        <sz val="8.5"/>
        <color theme="1"/>
        <rFont val="Calibri"/>
        <family val="2"/>
      </rPr>
      <t xml:space="preserve">Quota  Pina CollocaQuota  Pina CollocaQuota  Pina </t>
    </r>
    <r>
      <rPr>
        <sz val="8.5"/>
        <color theme="1"/>
        <rFont val="Calibri"/>
        <family val="2"/>
      </rPr>
      <t>CollocaQuota  Pina Colloca</t>
    </r>
  </si>
  <si>
    <r>
      <t>Quota Roberta Cantù</t>
    </r>
    <r>
      <rPr>
        <sz val="8.5"/>
        <color theme="1"/>
        <rFont val="Calibri"/>
        <family val="2"/>
      </rPr>
      <t xml:space="preserve">Quota Roberta CantùQuota Roberta CantùQuota </t>
    </r>
    <r>
      <rPr>
        <sz val="8.5"/>
        <color theme="1"/>
        <rFont val="Calibri"/>
        <family val="2"/>
      </rPr>
      <t>Roberta CantùQuota Roberta Cantù</t>
    </r>
  </si>
  <si>
    <r>
      <t>Vendita 10 libri concorso Pac</t>
    </r>
    <r>
      <rPr>
        <sz val="8.5"/>
        <color theme="1"/>
        <rFont val="Calibri"/>
        <family val="2"/>
      </rPr>
      <t xml:space="preserve">Vendita 10 libri concorso PacVendita 10 libri </t>
    </r>
    <r>
      <rPr>
        <sz val="8.5"/>
        <color theme="1"/>
        <rFont val="Calibri"/>
        <family val="2"/>
      </rPr>
      <t>concorso PacVendita 10 libri concorso PacVendita 10 libri concorso Pac</t>
    </r>
  </si>
  <si>
    <r>
      <t>Vendita 6 libri “La cascina de</t>
    </r>
    <r>
      <rPr>
        <sz val="8.5"/>
        <color theme="1"/>
        <rFont val="Calibri"/>
        <family val="2"/>
      </rPr>
      <t xml:space="preserve">Vendita 6 libri “La cascina deVendita 6 libri “La </t>
    </r>
    <r>
      <rPr>
        <sz val="8.5"/>
        <color theme="1"/>
        <rFont val="Calibri"/>
        <family val="2"/>
      </rPr>
      <t>cascina deVendita 6 libri “La cascina deVendita 6 libri “La cascina de</t>
    </r>
  </si>
  <si>
    <r>
      <t>Vendita 5 libri “un mondo di</t>
    </r>
    <r>
      <rPr>
        <sz val="8.5"/>
        <color theme="1"/>
        <rFont val="Calibri"/>
        <family val="2"/>
      </rPr>
      <t xml:space="preserve">Vendita 5 libri “un mondo diVendita 5 libri “un </t>
    </r>
    <r>
      <rPr>
        <sz val="8.5"/>
        <color theme="1"/>
        <rFont val="Calibri"/>
        <family val="2"/>
      </rPr>
      <t>mondo diVendita 5 libri “un mondo diVendita 5 libri “un mondo di</t>
    </r>
  </si>
  <si>
    <r>
      <t>Vendita 5 libri “La cascina de</t>
    </r>
    <r>
      <rPr>
        <sz val="8.5"/>
        <color theme="1"/>
        <rFont val="Calibri"/>
        <family val="2"/>
      </rPr>
      <t xml:space="preserve">Vendita 5 libri “La cascina deVendita 5 libri “La </t>
    </r>
    <r>
      <rPr>
        <sz val="8.5"/>
        <color theme="1"/>
        <rFont val="Calibri"/>
        <family val="2"/>
      </rPr>
      <t>cascina deVendita 5 libri “La cascina deVendita 5 libri “La cascina de</t>
    </r>
  </si>
  <si>
    <r>
      <t>Vendita 5 libri concorso di pa</t>
    </r>
    <r>
      <rPr>
        <sz val="8.5"/>
        <color theme="1"/>
        <rFont val="Calibri"/>
        <family val="2"/>
      </rPr>
      <t xml:space="preserve">Vendita 5 libri concorso di paVendita 5 libri </t>
    </r>
    <r>
      <rPr>
        <sz val="8.5"/>
        <color theme="1"/>
        <rFont val="Calibri"/>
        <family val="2"/>
      </rPr>
      <t>concorso di paVendita 5 libri concorso di paVendita 5 libri concorso di pa</t>
    </r>
  </si>
  <si>
    <r>
      <t>Entrate da raccolte fondi occasionali</t>
    </r>
    <r>
      <rPr>
        <sz val="8.5"/>
        <color theme="1"/>
        <rFont val="Calibri"/>
        <family val="2"/>
      </rPr>
      <t xml:space="preserve">Entrate da raccolte fondi </t>
    </r>
    <r>
      <rPr>
        <sz val="8.5"/>
        <color theme="1"/>
        <rFont val="Calibri"/>
        <family val="2"/>
      </rPr>
      <t xml:space="preserve">occasionaliEntrate da raccolte fondi occasionaliEntrate da raccolte fondi </t>
    </r>
    <r>
      <rPr>
        <sz val="8.5"/>
        <color theme="1"/>
        <rFont val="Calibri"/>
        <family val="2"/>
      </rPr>
      <t>occasionali</t>
    </r>
  </si>
  <si>
    <r>
      <t>Vendita 5 libri concorso di pa</t>
    </r>
    <r>
      <rPr>
        <sz val="8.5"/>
        <color theme="1"/>
        <rFont val="Calibri"/>
        <family val="2"/>
      </rPr>
      <t xml:space="preserve">Vendita 5 libri concorso di paVendita 5 libri </t>
    </r>
    <r>
      <rPr>
        <sz val="8.5"/>
        <color theme="1"/>
        <rFont val="Calibri"/>
        <family val="2"/>
      </rPr>
      <t>concorso di paVendita 5 libri concorso di pa</t>
    </r>
  </si>
  <si>
    <r>
      <t>Vendita 4 libri “La cascina d</t>
    </r>
    <r>
      <rPr>
        <sz val="8.5"/>
        <color theme="1"/>
        <rFont val="Calibri"/>
        <family val="2"/>
      </rPr>
      <t xml:space="preserve">Vendita 4 libri “La cascina dVendita 4 libri “La </t>
    </r>
    <r>
      <rPr>
        <sz val="8.5"/>
        <color theme="1"/>
        <rFont val="Calibri"/>
        <family val="2"/>
      </rPr>
      <t>cascina dVendita 4 libri “La cascina d</t>
    </r>
  </si>
  <si>
    <r>
      <t>Erogazioni liberali</t>
    </r>
    <r>
      <rPr>
        <sz val="8.5"/>
        <color theme="1"/>
        <rFont val="Calibri"/>
        <family val="2"/>
      </rPr>
      <t>Erogazioni liberaliErogazioni liberaliErogazioni liberali</t>
    </r>
  </si>
  <si>
    <r>
      <t>Pro studenti artigiani ugande</t>
    </r>
    <r>
      <rPr>
        <sz val="8.5"/>
        <color theme="1"/>
        <rFont val="Calibri"/>
        <family val="2"/>
      </rPr>
      <t xml:space="preserve">Pro studenti artigiani ugandePro studenti </t>
    </r>
    <r>
      <rPr>
        <sz val="8.5"/>
        <color theme="1"/>
        <rFont val="Calibri"/>
        <family val="2"/>
      </rPr>
      <t>artigiani ugandePro studenti artigiani ugande</t>
    </r>
  </si>
  <si>
    <r>
      <t>Entrate da quote associative e apporti dei fondatori</t>
    </r>
    <r>
      <rPr>
        <sz val="8.5"/>
        <color theme="1"/>
        <rFont val="Calibri"/>
        <family val="2"/>
      </rPr>
      <t xml:space="preserve">Entrate da quote </t>
    </r>
    <r>
      <rPr>
        <sz val="8.5"/>
        <color theme="1"/>
        <rFont val="Calibri"/>
        <family val="2"/>
      </rPr>
      <t xml:space="preserve">associative e apporti dei fondatoriEntrate da quote associative e apporti dei </t>
    </r>
    <r>
      <rPr>
        <sz val="8.5"/>
        <color theme="1"/>
        <rFont val="Calibri"/>
        <family val="2"/>
      </rPr>
      <t>fondatoriEntrate da quote associative e apporti dei fondatori</t>
    </r>
  </si>
  <si>
    <r>
      <t>quota Roberto Pozzi</t>
    </r>
    <r>
      <rPr>
        <sz val="8.5"/>
        <color theme="1"/>
        <rFont val="Calibri"/>
        <family val="2"/>
      </rPr>
      <t xml:space="preserve">quota Roberto Pozziquota Roberto Pozziquota Roberto </t>
    </r>
    <r>
      <rPr>
        <sz val="8.5"/>
        <color theme="1"/>
        <rFont val="Calibri"/>
        <family val="2"/>
      </rPr>
      <t>Pozzi</t>
    </r>
  </si>
  <si>
    <r>
      <t>quota Amedeo Perego</t>
    </r>
    <r>
      <rPr>
        <sz val="8.5"/>
        <color theme="1"/>
        <rFont val="Calibri"/>
        <family val="2"/>
      </rPr>
      <t xml:space="preserve">quota Amedeo Peregoquota Amedeo Peregoquota </t>
    </r>
    <r>
      <rPr>
        <sz val="8.5"/>
        <color theme="1"/>
        <rFont val="Calibri"/>
        <family val="2"/>
      </rPr>
      <t>Amedeo Perego</t>
    </r>
  </si>
  <si>
    <r>
      <t>Vendita 15 libri concorso Pac</t>
    </r>
    <r>
      <rPr>
        <sz val="8.5"/>
        <color theme="1"/>
        <rFont val="Calibri"/>
        <family val="2"/>
      </rPr>
      <t xml:space="preserve">Vendita 15 libri concorso PacVendita 15 libri </t>
    </r>
    <r>
      <rPr>
        <sz val="8.5"/>
        <color theme="1"/>
        <rFont val="Calibri"/>
        <family val="2"/>
      </rPr>
      <t>concorso PacVendita 15 libri concorso Pac</t>
    </r>
  </si>
  <si>
    <r>
      <t>quota Wendy Frattini</t>
    </r>
    <r>
      <rPr>
        <sz val="8.5"/>
        <color theme="1"/>
        <rFont val="Calibri"/>
        <family val="2"/>
      </rPr>
      <t xml:space="preserve">quota Wendy Frattiniquota Wendy Frattiniquota </t>
    </r>
    <r>
      <rPr>
        <sz val="8.5"/>
        <color theme="1"/>
        <rFont val="Calibri"/>
        <family val="2"/>
      </rPr>
      <t>Wendy Frattini</t>
    </r>
  </si>
  <si>
    <r>
      <t>Vendita 5 libri concorso Pace 2021  50,00</t>
    </r>
    <r>
      <rPr>
        <sz val="8.5"/>
        <color theme="1"/>
        <rFont val="Calibri"/>
        <family val="2"/>
      </rPr>
      <t xml:space="preserve">Vendita 5 libri concorso Pace 2021  </t>
    </r>
    <r>
      <rPr>
        <sz val="8.5"/>
        <color theme="1"/>
        <rFont val="Calibri"/>
        <family val="2"/>
      </rPr>
      <t xml:space="preserve">50,00Vendita 5 libri concorso Pace 2021  50,00Vendita 5 libri concorso Pace </t>
    </r>
    <r>
      <rPr>
        <sz val="8.5"/>
        <color theme="1"/>
        <rFont val="Calibri"/>
        <family val="2"/>
      </rPr>
      <t>2021  50,00</t>
    </r>
  </si>
  <si>
    <r>
      <t>Vendita 5 libri “Querida Colombia”  50,00</t>
    </r>
    <r>
      <rPr>
        <sz val="8.5"/>
        <color theme="1"/>
        <rFont val="Calibri"/>
        <family val="2"/>
      </rPr>
      <t xml:space="preserve">Vendita 5 libri “Querida Colombia”  </t>
    </r>
    <r>
      <rPr>
        <sz val="8.5"/>
        <color theme="1"/>
        <rFont val="Calibri"/>
        <family val="2"/>
      </rPr>
      <t xml:space="preserve">50,00Vendita 5 libri “Querida Colombia”  50,00Vendita 5 libri “Querida </t>
    </r>
    <r>
      <rPr>
        <sz val="8.5"/>
        <color theme="1"/>
        <rFont val="Calibri"/>
        <family val="2"/>
      </rPr>
      <t>Colombia”  50,00</t>
    </r>
  </si>
  <si>
    <r>
      <t>Vendita 5 libri “Mago Cibrario”         50,00</t>
    </r>
    <r>
      <rPr>
        <sz val="8.5"/>
        <color theme="1"/>
        <rFont val="Calibri"/>
        <family val="2"/>
      </rPr>
      <t xml:space="preserve">Vendita 5 libri “Mago Cibrario”         </t>
    </r>
    <r>
      <rPr>
        <sz val="8.5"/>
        <color theme="1"/>
        <rFont val="Calibri"/>
        <family val="2"/>
      </rPr>
      <t xml:space="preserve">50,00Vendita 5 libri “Mago Cibrario”         50,00Vendita 5 libri “Mago </t>
    </r>
    <r>
      <rPr>
        <sz val="8.5"/>
        <color theme="1"/>
        <rFont val="Calibri"/>
        <family val="2"/>
      </rPr>
      <t>Cibrario”         50,00</t>
    </r>
  </si>
  <si>
    <r>
      <t>Vendita 9 libri vari</t>
    </r>
    <r>
      <rPr>
        <sz val="8.5"/>
        <color theme="1"/>
        <rFont val="Calibri"/>
        <family val="2"/>
      </rPr>
      <t>Vendita 9 libri variVendita 9 libri variVendita 9 libri vari</t>
    </r>
  </si>
  <si>
    <r>
      <t>Vendita 5 libri concorso Pace</t>
    </r>
    <r>
      <rPr>
        <sz val="8.5"/>
        <color theme="1"/>
        <rFont val="Calibri"/>
        <family val="2"/>
      </rPr>
      <t xml:space="preserve">Vendita 5 libri concorso PaceVendita 5 libri </t>
    </r>
    <r>
      <rPr>
        <sz val="8.5"/>
        <color theme="1"/>
        <rFont val="Calibri"/>
        <family val="2"/>
      </rPr>
      <t>concorso PaceVendita 5 libri concorso Pace</t>
    </r>
  </si>
  <si>
    <r>
      <t>Pro kit scolastici Colombia</t>
    </r>
    <r>
      <rPr>
        <sz val="8.5"/>
        <color theme="1"/>
        <rFont val="Calibri"/>
        <family val="2"/>
      </rPr>
      <t xml:space="preserve">Pro kit scolastici ColombiaPro kit scolastici </t>
    </r>
    <r>
      <rPr>
        <sz val="8.5"/>
        <color theme="1"/>
        <rFont val="Calibri"/>
        <family val="2"/>
      </rPr>
      <t>ColombiaPro kit scolastici Colombia</t>
    </r>
  </si>
  <si>
    <r>
      <t>Entrate da quote associative e apporti dei fondatori</t>
    </r>
    <r>
      <rPr>
        <sz val="8.5"/>
        <color theme="1"/>
        <rFont val="Calibri"/>
        <family val="2"/>
      </rPr>
      <t xml:space="preserve">Entrate da quote </t>
    </r>
    <r>
      <rPr>
        <sz val="8.5"/>
        <color theme="1"/>
        <rFont val="Calibri"/>
        <family val="2"/>
      </rPr>
      <t xml:space="preserve">associative e apporti dei fondatoriEntrate da quote associative e apporti dei </t>
    </r>
    <r>
      <rPr>
        <sz val="8.5"/>
        <color theme="1"/>
        <rFont val="Calibri"/>
        <family val="2"/>
      </rPr>
      <t>fondatori</t>
    </r>
  </si>
  <si>
    <r>
      <t>quota Rachele Timoselli</t>
    </r>
    <r>
      <rPr>
        <sz val="8.5"/>
        <color theme="1"/>
        <rFont val="Calibri"/>
        <family val="2"/>
      </rPr>
      <t>quota Rachele Timoselliquota Rachele Timoselli</t>
    </r>
  </si>
  <si>
    <r>
      <t>Entrate da raccolte fondi occasionali</t>
    </r>
    <r>
      <rPr>
        <sz val="8.5"/>
        <color theme="1"/>
        <rFont val="Calibri"/>
        <family val="2"/>
      </rPr>
      <t xml:space="preserve">Entrate da raccolte fondi </t>
    </r>
    <r>
      <rPr>
        <sz val="8.5"/>
        <color theme="1"/>
        <rFont val="Calibri"/>
        <family val="2"/>
      </rPr>
      <t>occasionaliEntrate da raccolte fondi occasionali</t>
    </r>
  </si>
  <si>
    <r>
      <t>Vendita 4 libri “La cascina d</t>
    </r>
    <r>
      <rPr>
        <sz val="8.5"/>
        <color theme="1"/>
        <rFont val="Calibri"/>
        <family val="2"/>
      </rPr>
      <t xml:space="preserve">Vendita 4 libri “La cascina dVendita 4 libri “La </t>
    </r>
    <r>
      <rPr>
        <sz val="8.5"/>
        <color theme="1"/>
        <rFont val="Calibri"/>
        <family val="2"/>
      </rPr>
      <t>cascina d</t>
    </r>
  </si>
  <si>
    <r>
      <t>Vendita 10 libri concorso Pac</t>
    </r>
    <r>
      <rPr>
        <sz val="8.5"/>
        <color theme="1"/>
        <rFont val="Calibri"/>
        <family val="2"/>
      </rPr>
      <t xml:space="preserve">Vendita 10 libri concorso PacVendita 10 libri </t>
    </r>
    <r>
      <rPr>
        <sz val="8.5"/>
        <color theme="1"/>
        <rFont val="Calibri"/>
        <family val="2"/>
      </rPr>
      <t>concorso Pac</t>
    </r>
  </si>
  <si>
    <r>
      <t>Vendita 5 libri concorso Pace</t>
    </r>
    <r>
      <rPr>
        <sz val="8.5"/>
        <color theme="1"/>
        <rFont val="Calibri"/>
        <family val="2"/>
      </rPr>
      <t xml:space="preserve">Vendita 5 libri concorso PaceVendita 5 libri </t>
    </r>
    <r>
      <rPr>
        <sz val="8.5"/>
        <color theme="1"/>
        <rFont val="Calibri"/>
        <family val="2"/>
      </rPr>
      <t>concorso Pace</t>
    </r>
  </si>
  <si>
    <r>
      <t>Vendita 5  libri concorso Pac</t>
    </r>
    <r>
      <rPr>
        <sz val="8.5"/>
        <color theme="1"/>
        <rFont val="Calibri"/>
        <family val="2"/>
      </rPr>
      <t xml:space="preserve">Vendita 5  libri concorso PacVendita 5  libri </t>
    </r>
    <r>
      <rPr>
        <sz val="8.5"/>
        <color theme="1"/>
        <rFont val="Calibri"/>
        <family val="2"/>
      </rPr>
      <t>concorso Pac</t>
    </r>
  </si>
  <si>
    <r>
      <t>Erogazioni liberali</t>
    </r>
    <r>
      <rPr>
        <sz val="8.5"/>
        <color theme="1"/>
        <rFont val="Calibri"/>
        <family val="2"/>
      </rPr>
      <t>Erogazioni liberaliErogazioni liberali</t>
    </r>
  </si>
  <si>
    <r>
      <t>Pro kit scolastici Colombia</t>
    </r>
    <r>
      <rPr>
        <sz val="8.5"/>
        <color theme="1"/>
        <rFont val="Calibri"/>
        <family val="2"/>
      </rPr>
      <t xml:space="preserve">Pro kit scolastici ColombiaPro kit scolastici </t>
    </r>
    <r>
      <rPr>
        <sz val="8.5"/>
        <color theme="1"/>
        <rFont val="Calibri"/>
        <family val="2"/>
      </rPr>
      <t>Colombia</t>
    </r>
  </si>
  <si>
    <r>
      <t>quota Ivano Piana</t>
    </r>
    <r>
      <rPr>
        <sz val="8.5"/>
        <color theme="1"/>
        <rFont val="Calibri"/>
        <family val="2"/>
      </rPr>
      <t>quota Ivano Piana</t>
    </r>
  </si>
  <si>
    <r>
      <t>Entrate degli associati per attività mutuali</t>
    </r>
    <r>
      <rPr>
        <sz val="8.5"/>
        <color theme="1"/>
        <rFont val="Calibri"/>
        <family val="2"/>
      </rPr>
      <t xml:space="preserve">Entrate degli associati per attività </t>
    </r>
    <r>
      <rPr>
        <sz val="8.5"/>
        <color theme="1"/>
        <rFont val="Calibri"/>
        <family val="2"/>
      </rPr>
      <t>mutuali</t>
    </r>
  </si>
  <si>
    <r>
      <t>corso francese iniziale</t>
    </r>
    <r>
      <rPr>
        <sz val="8.5"/>
        <color theme="1"/>
        <rFont val="Calibri"/>
        <family val="2"/>
      </rPr>
      <t>corso francese iniziale</t>
    </r>
  </si>
  <si>
    <r>
      <t>corso inglese avanzato</t>
    </r>
    <r>
      <rPr>
        <sz val="8.5"/>
        <color theme="1"/>
        <rFont val="Calibri"/>
        <family val="2"/>
      </rPr>
      <t>corso inglese avanzato</t>
    </r>
  </si>
  <si>
    <r>
      <t>Vendita 5  libri concorso Pac</t>
    </r>
    <r>
      <rPr>
        <sz val="8.5"/>
        <color theme="1"/>
        <rFont val="Calibri"/>
        <family val="2"/>
      </rPr>
      <t>Vendita 5  libri concorso Pac</t>
    </r>
  </si>
  <si>
    <r>
      <t>Vendita 10 libri concorso Pac</t>
    </r>
    <r>
      <rPr>
        <sz val="8.5"/>
        <color theme="1"/>
        <rFont val="Calibri"/>
        <family val="2"/>
      </rPr>
      <t>Vendita 10 libri concorso Pac</t>
    </r>
  </si>
  <si>
    <r>
      <t>quota Tatijana Spasic</t>
    </r>
    <r>
      <rPr>
        <sz val="8.5"/>
        <color theme="1"/>
        <rFont val="Calibri"/>
        <family val="2"/>
      </rPr>
      <t>quota Tatijana Spasic</t>
    </r>
  </si>
  <si>
    <r>
      <t>Entrate varie</t>
    </r>
    <r>
      <rPr>
        <sz val="8.5"/>
        <color theme="1"/>
        <rFont val="Calibri"/>
        <family val="2"/>
      </rPr>
      <t>Entrate varie</t>
    </r>
  </si>
  <si>
    <r>
      <t>quote partecipanti concorso</t>
    </r>
    <r>
      <rPr>
        <sz val="8.5"/>
        <color theme="1"/>
        <rFont val="Calibri"/>
        <family val="2"/>
      </rPr>
      <t>quote partecipanti concorso</t>
    </r>
  </si>
  <si>
    <t>Entrate degli associati per attività mutuali</t>
  </si>
  <si>
    <t>corso italiano per stranieri</t>
  </si>
  <si>
    <t>Vendita 50 libri concorso pac</t>
  </si>
  <si>
    <t>quota Edoardo Maestri</t>
  </si>
  <si>
    <t>quota Sarah Maestri</t>
  </si>
  <si>
    <t>quota Nicola Aricò</t>
  </si>
  <si>
    <t>quota Valentina Mentasti</t>
  </si>
  <si>
    <t>Vendita 15 libri concorso pac</t>
  </si>
  <si>
    <t>Vendita 5 libri concorso pace</t>
  </si>
  <si>
    <t>Vendita 10 libri concorso pac</t>
  </si>
  <si>
    <t>Vendita 25 libri concorso pac</t>
  </si>
  <si>
    <t>Vendita libri Cibrario</t>
  </si>
  <si>
    <t>cecodipam pro 17° Forum de</t>
  </si>
  <si>
    <t>offerte pro 17° Forum della P</t>
  </si>
  <si>
    <t>contributo Regione Lombard</t>
  </si>
  <si>
    <t>domenica sai pro kit scolasti</t>
  </si>
  <si>
    <t>Vendita 15 libri La Redenzion</t>
  </si>
  <si>
    <t>Anno 2021</t>
  </si>
  <si>
    <t>Vendita 10 libri La Redenzion</t>
  </si>
  <si>
    <t>US CITE</t>
  </si>
  <si>
    <t>AVANZO</t>
  </si>
  <si>
    <t>SALDO INIZIALE</t>
  </si>
  <si>
    <t>SALDO FINALE</t>
  </si>
  <si>
    <t>RENDICONTO PREVENTIVO PER CASSA 2023</t>
  </si>
  <si>
    <t>CONTABILITA 2023</t>
  </si>
  <si>
    <t>DATA</t>
  </si>
  <si>
    <t>DESCRIZIONE</t>
  </si>
  <si>
    <t>data</t>
  </si>
  <si>
    <t>Uscite diverse di gestione</t>
  </si>
  <si>
    <t>Materie prime, sussidiarie, di consumo e di merci  -</t>
  </si>
  <si>
    <t>Spese varie</t>
  </si>
  <si>
    <t>entrate 2023</t>
  </si>
  <si>
    <t>Saldo attivo 2022</t>
  </si>
  <si>
    <t>RENDICONTO CONSUNTIVO PER CASSA 2023</t>
  </si>
  <si>
    <t>RENDICONTO PREVENTIVO PER CASSA 2024</t>
  </si>
  <si>
    <t>RENDICONTO CONSUNTIVO PER CASSA 2024</t>
  </si>
  <si>
    <t>6) Contributi da soggetti per Progetto 3MM ALTO VERBANO</t>
  </si>
  <si>
    <t>6) Progetto 3MM ALTO VERBANO</t>
  </si>
  <si>
    <t>RENDICONTO PREVENTIVO PER CASSA 2025</t>
  </si>
  <si>
    <t>6) Contributi da soggetti per Progetto 1° EireneFest Verbano</t>
  </si>
  <si>
    <t>6) Progetto 1° EireneFest Verbano</t>
  </si>
  <si>
    <r>
      <rPr>
        <sz val="12"/>
        <color theme="1"/>
        <rFont val="Calibri1"/>
      </rPr>
      <t xml:space="preserve">Avanzo/disavanzo da entrate e uscite per investimenti </t>
    </r>
    <r>
      <rPr>
        <sz val="12"/>
        <color theme="1"/>
        <rFont val="Calibri1"/>
      </rPr>
      <t>e disinvestimenti</t>
    </r>
    <r>
      <rPr>
        <sz val="12"/>
        <color theme="1"/>
        <rFont val="Calibri1"/>
      </rPr>
      <t xml:space="preserve">
patrimoniali e finanziamenti</t>
    </r>
  </si>
  <si>
    <r>
      <rPr>
        <sz val="12"/>
        <color theme="1"/>
        <rFont val="Calibri1"/>
      </rPr>
      <t xml:space="preserve">Avanzo/disavanzo da entrate e uscite per investimenti </t>
    </r>
    <r>
      <rPr>
        <sz val="12"/>
        <color theme="1"/>
        <rFont val="Calibri1"/>
      </rPr>
      <t>e disinvestimenti patrimoniali e</t>
    </r>
    <r>
      <rPr>
        <sz val="12"/>
        <color theme="1"/>
        <rFont val="Calibri1"/>
      </rPr>
      <t xml:space="preserve">
finanziamenti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</si>
  <si>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Costi e proventi figurativi: inserimento facoltativo. Quanto esposto nel </t>
    </r>
    <r>
      <rPr>
        <sz val="9"/>
        <color theme="1"/>
        <rFont val="Calibri"/>
        <family val="2"/>
      </rPr>
      <t xml:space="preserve">presente prospetto non deve essere stato inserito nel rendiconto per </t>
    </r>
    <r>
      <rPr>
        <sz val="9"/>
        <color theme="1"/>
        <rFont val="Calibri"/>
        <family val="2"/>
      </rPr>
      <t>cassa.</t>
    </r>
  </si>
  <si>
    <t xml:space="preserve">3)  Entrate per prestazioni e cessioni ad associati e fondatori
</t>
  </si>
  <si>
    <t>RENDICONTO CONSUNTIVO PER CASSA 2025</t>
  </si>
  <si>
    <t>RENDICONTO PREVENTIVO PER CASSA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</si>
</sst>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164" formatCode="[$-410]General"/>
    <numFmt numFmtId="165" formatCode="#,##0.00&quot;    &quot;;&quot;-&quot;#,##0.00&quot;    &quot;;&quot; -&quot;#&quot;    &quot;;@&quot; &quot;"/>
    <numFmt numFmtId="166" formatCode="[$-410]0"/>
    <numFmt numFmtId="167" formatCode="[$-410]0.00"/>
    <numFmt numFmtId="168" formatCode="[$-410]#,##0.00"/>
    <numFmt numFmtId="169" formatCode="#,##0.00&quot; &quot;;&quot;-&quot;#,##0.00&quot; &quot;;&quot; -&quot;#&quot; &quot;;@&quot; &quot;"/>
    <numFmt numFmtId="170" formatCode="[$€-410]&quot; &quot;#,##0.00;[Red]&quot;-&quot;[$€-410]&quot; &quot;#,##0.00"/>
    <numFmt numFmtId="171" formatCode="_-* #,##0.00\ [$€-410]_-;\-* #,##0.00\ [$€-410]_-;_-* &quot;-&quot;??\ [$€-410]_-;_-@_-"/>
  </numFmts>
  <fonts count="25">
    <font>
      <sz val="11"/>
      <color theme="1"/>
      <name val="Arial"/>
      <family val="2"/>
    </font>
    <font>
      <sz val="10"/>
      <color rgb="FF000000"/>
      <name val="Times New Roman"/>
      <family val="1"/>
    </font>
    <font>
      <b/>
      <i/>
      <sz val="16"/>
      <color theme="1"/>
      <name val="Arial"/>
      <family val="2"/>
    </font>
    <font>
      <sz val="10"/>
      <color rgb="FF000000"/>
      <name val="Times New Roman1"/>
    </font>
    <font>
      <b/>
      <i/>
      <u/>
      <sz val="11"/>
      <color theme="1"/>
      <name val="Arial"/>
      <family val="2"/>
    </font>
    <font>
      <b/>
      <sz val="12"/>
      <color rgb="FF000000"/>
      <name val="Calibri1"/>
    </font>
    <font>
      <sz val="12"/>
      <color rgb="FF000000"/>
      <name val="Calibri1"/>
    </font>
    <font>
      <sz val="11"/>
      <color rgb="FF000000"/>
      <name val="Calibri1"/>
    </font>
    <font>
      <sz val="12"/>
      <color theme="1"/>
      <name val="Calibri1"/>
    </font>
    <font>
      <sz val="10"/>
      <color rgb="FF000000"/>
      <name val="Calibri1"/>
    </font>
    <font>
      <sz val="9"/>
      <color rgb="FF000000"/>
      <name val="Calibri1"/>
    </font>
    <font>
      <b/>
      <sz val="11"/>
      <color rgb="FF000000"/>
      <name val="Calibri1"/>
    </font>
    <font>
      <b/>
      <vertAlign val="superscript"/>
      <sz val="11"/>
      <color theme="1"/>
      <name val="Calibri1"/>
    </font>
    <font>
      <vertAlign val="superscript"/>
      <sz val="9"/>
      <color theme="1"/>
      <name val="Calibri"/>
      <family val="2"/>
    </font>
    <font>
      <sz val="9"/>
      <color theme="1"/>
      <name val="Calibri"/>
      <family val="2"/>
    </font>
    <font>
      <b/>
      <sz val="10"/>
      <color rgb="FF000000"/>
      <name val="Calibri1"/>
    </font>
    <font>
      <b/>
      <sz val="8.5"/>
      <color rgb="FF000000"/>
      <name val="Calibri"/>
      <family val="2"/>
    </font>
    <font>
      <b/>
      <sz val="8.5"/>
      <color theme="1"/>
      <name val="Calibri"/>
      <family val="2"/>
    </font>
    <font>
      <sz val="8.5"/>
      <color theme="1"/>
      <name val="Calibri"/>
      <family val="2"/>
    </font>
    <font>
      <sz val="8.5"/>
      <color rgb="FF000000"/>
      <name val="Calibri"/>
      <family val="2"/>
    </font>
    <font>
      <sz val="8.5"/>
      <color rgb="FF000000"/>
      <name val="Calibri1"/>
    </font>
    <font>
      <b/>
      <sz val="8.5"/>
      <color rgb="FF000000"/>
      <name val="Calibri1"/>
    </font>
    <font>
      <sz val="6.5"/>
      <color rgb="FF000000"/>
      <name val="Calibri"/>
      <family val="2"/>
    </font>
    <font>
      <sz val="6.5"/>
      <color theme="1"/>
      <name val="Calibri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CD6ED"/>
        <bgColor rgb="FFBCD6ED"/>
      </patternFill>
    </fill>
    <fill>
      <patternFill patternType="solid">
        <fgColor rgb="FFB9CDE5"/>
        <bgColor rgb="FFB9CDE5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/>
    <xf numFmtId="169" fontId="1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165" fontId="1" fillId="0" borderId="0"/>
    <xf numFmtId="164" fontId="3" fillId="0" borderId="0"/>
    <xf numFmtId="0" fontId="4" fillId="0" borderId="0"/>
    <xf numFmtId="170" fontId="4" fillId="0" borderId="0"/>
    <xf numFmtId="44" fontId="24" fillId="0" borderId="0" applyFont="0" applyFill="0" applyBorder="0" applyAlignment="0" applyProtection="0"/>
  </cellStyleXfs>
  <cellXfs count="191">
    <xf numFmtId="0" fontId="0" fillId="0" borderId="0" xfId="0"/>
    <xf numFmtId="164" fontId="6" fillId="0" borderId="0" xfId="2" applyFont="1" applyAlignment="1">
      <alignment horizontal="left" vertical="top"/>
    </xf>
    <xf numFmtId="164" fontId="6" fillId="2" borderId="3" xfId="1" applyNumberFormat="1" applyFont="1" applyFill="1" applyBorder="1" applyAlignment="1" applyProtection="1">
      <alignment horizontal="center" vertical="top" wrapText="1"/>
    </xf>
    <xf numFmtId="164" fontId="6" fillId="2" borderId="4" xfId="1" applyNumberFormat="1" applyFont="1" applyFill="1" applyBorder="1" applyAlignment="1" applyProtection="1">
      <alignment horizontal="center" vertical="top" wrapText="1"/>
    </xf>
    <xf numFmtId="164" fontId="6" fillId="2" borderId="0" xfId="2" applyFont="1" applyFill="1" applyAlignment="1">
      <alignment horizontal="left" vertical="top"/>
    </xf>
    <xf numFmtId="169" fontId="6" fillId="2" borderId="3" xfId="1" applyFont="1" applyFill="1" applyBorder="1" applyAlignment="1" applyProtection="1">
      <alignment horizontal="left" vertical="top"/>
    </xf>
    <xf numFmtId="164" fontId="6" fillId="2" borderId="3" xfId="2" applyFont="1" applyFill="1" applyBorder="1" applyAlignment="1">
      <alignment horizontal="left" vertical="top"/>
    </xf>
    <xf numFmtId="164" fontId="5" fillId="0" borderId="2" xfId="2" applyFont="1" applyBorder="1" applyAlignment="1">
      <alignment horizontal="left" vertical="top" wrapText="1"/>
    </xf>
    <xf numFmtId="169" fontId="6" fillId="0" borderId="2" xfId="1" applyFont="1" applyFill="1" applyBorder="1" applyAlignment="1" applyProtection="1">
      <alignment horizontal="left" vertical="center" wrapText="1"/>
    </xf>
    <xf numFmtId="169" fontId="6" fillId="0" borderId="3" xfId="1" applyFont="1" applyFill="1" applyBorder="1" applyAlignment="1" applyProtection="1">
      <alignment horizontal="left" vertical="center" wrapText="1"/>
    </xf>
    <xf numFmtId="164" fontId="6" fillId="0" borderId="2" xfId="2" applyFont="1" applyBorder="1" applyAlignment="1">
      <alignment horizontal="left" vertical="center" wrapText="1"/>
    </xf>
    <xf numFmtId="164" fontId="6" fillId="0" borderId="2" xfId="2" applyFont="1" applyBorder="1" applyAlignment="1">
      <alignment horizontal="left" vertical="top" wrapText="1"/>
    </xf>
    <xf numFmtId="164" fontId="7" fillId="0" borderId="2" xfId="2" applyFont="1" applyBorder="1" applyAlignment="1">
      <alignment horizontal="left" vertical="top" wrapText="1"/>
    </xf>
    <xf numFmtId="164" fontId="6" fillId="0" borderId="2" xfId="2" applyFont="1" applyBorder="1" applyAlignment="1">
      <alignment horizontal="left" vertical="top"/>
    </xf>
    <xf numFmtId="169" fontId="6" fillId="0" borderId="2" xfId="1" applyFont="1" applyFill="1" applyBorder="1" applyAlignment="1" applyProtection="1">
      <alignment horizontal="left" wrapText="1"/>
    </xf>
    <xf numFmtId="169" fontId="6" fillId="0" borderId="3" xfId="1" applyFont="1" applyFill="1" applyBorder="1" applyAlignment="1" applyProtection="1">
      <alignment horizontal="left" wrapText="1"/>
    </xf>
    <xf numFmtId="164" fontId="6" fillId="0" borderId="2" xfId="2" applyFont="1" applyBorder="1" applyAlignment="1">
      <alignment horizontal="left" wrapText="1"/>
    </xf>
    <xf numFmtId="164" fontId="6" fillId="0" borderId="2" xfId="2" applyFont="1" applyBorder="1" applyAlignment="1">
      <alignment horizontal="right" vertical="top" wrapText="1"/>
    </xf>
    <xf numFmtId="169" fontId="5" fillId="0" borderId="3" xfId="1" applyFont="1" applyFill="1" applyBorder="1" applyAlignment="1" applyProtection="1">
      <alignment horizontal="left" vertical="center" wrapText="1"/>
    </xf>
    <xf numFmtId="169" fontId="5" fillId="0" borderId="3" xfId="1" applyFont="1" applyFill="1" applyBorder="1" applyAlignment="1" applyProtection="1">
      <alignment horizontal="left" wrapText="1"/>
    </xf>
    <xf numFmtId="169" fontId="6" fillId="0" borderId="5" xfId="1" applyFont="1" applyFill="1" applyBorder="1" applyAlignment="1" applyProtection="1">
      <alignment horizontal="left" wrapText="1"/>
    </xf>
    <xf numFmtId="164" fontId="5" fillId="0" borderId="5" xfId="2" applyFont="1" applyBorder="1" applyAlignment="1">
      <alignment horizontal="left" vertical="top" wrapText="1"/>
    </xf>
    <xf numFmtId="169" fontId="6" fillId="0" borderId="4" xfId="1" applyFont="1" applyFill="1" applyBorder="1" applyAlignment="1" applyProtection="1">
      <alignment horizontal="left" wrapText="1"/>
    </xf>
    <xf numFmtId="169" fontId="6" fillId="0" borderId="3" xfId="1" applyFont="1" applyFill="1" applyBorder="1" applyAlignment="1" applyProtection="1">
      <alignment horizontal="left" vertical="top"/>
    </xf>
    <xf numFmtId="164" fontId="6" fillId="0" borderId="3" xfId="2" applyFont="1" applyBorder="1" applyAlignment="1">
      <alignment horizontal="left" vertical="top" wrapText="1"/>
    </xf>
    <xf numFmtId="169" fontId="6" fillId="0" borderId="6" xfId="1" applyFont="1" applyFill="1" applyBorder="1" applyAlignment="1" applyProtection="1">
      <alignment horizontal="left" wrapText="1"/>
    </xf>
    <xf numFmtId="164" fontId="6" fillId="0" borderId="6" xfId="2" applyFont="1" applyBorder="1" applyAlignment="1">
      <alignment horizontal="left" vertical="top" wrapText="1"/>
    </xf>
    <xf numFmtId="169" fontId="6" fillId="0" borderId="7" xfId="1" applyFont="1" applyFill="1" applyBorder="1" applyAlignment="1" applyProtection="1">
      <alignment horizontal="left" wrapText="1"/>
    </xf>
    <xf numFmtId="169" fontId="6" fillId="0" borderId="5" xfId="1" applyFont="1" applyFill="1" applyBorder="1" applyAlignment="1" applyProtection="1">
      <alignment horizontal="left" vertical="center" wrapText="1"/>
    </xf>
    <xf numFmtId="164" fontId="5" fillId="0" borderId="8" xfId="2" applyFont="1" applyBorder="1" applyAlignment="1">
      <alignment horizontal="left" vertical="top" wrapText="1"/>
    </xf>
    <xf numFmtId="164" fontId="6" fillId="0" borderId="8" xfId="2" applyFont="1" applyBorder="1" applyAlignment="1">
      <alignment horizontal="left" vertical="top" wrapText="1"/>
    </xf>
    <xf numFmtId="164" fontId="6" fillId="0" borderId="8" xfId="2" applyFont="1" applyBorder="1" applyAlignment="1">
      <alignment horizontal="left" wrapText="1"/>
    </xf>
    <xf numFmtId="164" fontId="6" fillId="0" borderId="3" xfId="2" applyFont="1" applyBorder="1" applyAlignment="1">
      <alignment horizontal="right" vertical="top" wrapText="1"/>
    </xf>
    <xf numFmtId="164" fontId="6" fillId="0" borderId="8" xfId="2" applyFont="1" applyBorder="1" applyAlignment="1">
      <alignment horizontal="right" vertical="top" wrapText="1"/>
    </xf>
    <xf numFmtId="164" fontId="5" fillId="0" borderId="3" xfId="2" applyFont="1" applyBorder="1" applyAlignment="1">
      <alignment horizontal="right" vertical="top" wrapText="1"/>
    </xf>
    <xf numFmtId="169" fontId="9" fillId="0" borderId="3" xfId="1" applyFont="1" applyFill="1" applyBorder="1" applyAlignment="1" applyProtection="1">
      <alignment horizontal="left" wrapText="1"/>
    </xf>
    <xf numFmtId="164" fontId="5" fillId="0" borderId="8" xfId="2" applyFont="1" applyBorder="1" applyAlignment="1">
      <alignment horizontal="right" vertical="top" wrapText="1"/>
    </xf>
    <xf numFmtId="164" fontId="6" fillId="0" borderId="3" xfId="2" applyFont="1" applyBorder="1" applyAlignment="1">
      <alignment horizontal="left" vertical="center" wrapText="1"/>
    </xf>
    <xf numFmtId="169" fontId="6" fillId="0" borderId="7" xfId="1" applyFont="1" applyFill="1" applyBorder="1" applyAlignment="1" applyProtection="1">
      <alignment horizontal="left" vertical="center" wrapText="1"/>
    </xf>
    <xf numFmtId="164" fontId="6" fillId="0" borderId="3" xfId="2" applyFont="1" applyBorder="1" applyAlignment="1">
      <alignment horizontal="left" wrapText="1"/>
    </xf>
    <xf numFmtId="164" fontId="10" fillId="0" borderId="8" xfId="2" applyFont="1" applyBorder="1" applyAlignment="1">
      <alignment horizontal="right" vertical="top" wrapText="1"/>
    </xf>
    <xf numFmtId="169" fontId="6" fillId="0" borderId="4" xfId="1" applyFont="1" applyFill="1" applyBorder="1" applyAlignment="1" applyProtection="1">
      <alignment horizontal="left" vertical="center" wrapText="1"/>
    </xf>
    <xf numFmtId="164" fontId="5" fillId="0" borderId="3" xfId="2" applyFont="1" applyBorder="1" applyAlignment="1">
      <alignment horizontal="left" vertical="top" wrapText="1"/>
    </xf>
    <xf numFmtId="169" fontId="6" fillId="0" borderId="0" xfId="1" applyFont="1" applyFill="1" applyBorder="1" applyAlignment="1" applyProtection="1">
      <alignment horizontal="left" vertical="top"/>
    </xf>
    <xf numFmtId="169" fontId="5" fillId="0" borderId="3" xfId="1" applyFont="1" applyFill="1" applyBorder="1" applyAlignment="1" applyProtection="1">
      <alignment horizontal="left" vertical="top"/>
    </xf>
    <xf numFmtId="164" fontId="6" fillId="0" borderId="0" xfId="2" applyFont="1" applyAlignment="1">
      <alignment horizontal="left" vertical="top" wrapText="1"/>
    </xf>
    <xf numFmtId="169" fontId="5" fillId="0" borderId="3" xfId="1" applyFont="1" applyFill="1" applyBorder="1" applyAlignment="1" applyProtection="1">
      <alignment horizontal="left" vertical="top" wrapText="1"/>
    </xf>
    <xf numFmtId="169" fontId="6" fillId="0" borderId="3" xfId="1" applyFont="1" applyFill="1" applyBorder="1" applyAlignment="1" applyProtection="1">
      <alignment horizontal="left" vertical="top" wrapText="1"/>
    </xf>
    <xf numFmtId="169" fontId="6" fillId="0" borderId="3" xfId="1" applyFont="1" applyFill="1" applyBorder="1" applyAlignment="1" applyProtection="1">
      <alignment horizontal="right" vertical="top" wrapText="1"/>
    </xf>
    <xf numFmtId="169" fontId="7" fillId="0" borderId="3" xfId="1" applyFont="1" applyFill="1" applyBorder="1" applyAlignment="1" applyProtection="1">
      <alignment horizontal="left" wrapText="1"/>
    </xf>
    <xf numFmtId="164" fontId="5" fillId="2" borderId="8" xfId="2" applyFont="1" applyFill="1" applyBorder="1" applyAlignment="1">
      <alignment horizontal="left" vertical="top" wrapText="1"/>
    </xf>
    <xf numFmtId="164" fontId="6" fillId="2" borderId="9" xfId="2" applyFont="1" applyFill="1" applyBorder="1" applyAlignment="1">
      <alignment horizontal="left" vertical="top" wrapText="1"/>
    </xf>
    <xf numFmtId="169" fontId="5" fillId="0" borderId="2" xfId="1" applyFont="1" applyFill="1" applyBorder="1" applyAlignment="1" applyProtection="1">
      <alignment horizontal="left" vertical="top" wrapText="1"/>
    </xf>
    <xf numFmtId="169" fontId="6" fillId="0" borderId="2" xfId="1" applyFont="1" applyFill="1" applyBorder="1" applyAlignment="1" applyProtection="1">
      <alignment horizontal="left" vertical="top" wrapText="1"/>
    </xf>
    <xf numFmtId="169" fontId="5" fillId="0" borderId="2" xfId="1" applyFont="1" applyFill="1" applyBorder="1" applyAlignment="1" applyProtection="1">
      <alignment horizontal="left" wrapText="1"/>
    </xf>
    <xf numFmtId="169" fontId="5" fillId="0" borderId="5" xfId="1" applyFont="1" applyFill="1" applyBorder="1" applyAlignment="1" applyProtection="1">
      <alignment horizontal="left" vertical="top" wrapText="1"/>
    </xf>
    <xf numFmtId="164" fontId="5" fillId="0" borderId="10" xfId="2" applyFont="1" applyBorder="1" applyAlignment="1">
      <alignment horizontal="left" vertical="top" wrapText="1"/>
    </xf>
    <xf numFmtId="169" fontId="6" fillId="0" borderId="6" xfId="1" applyFont="1" applyFill="1" applyBorder="1" applyAlignment="1" applyProtection="1">
      <alignment horizontal="left" vertical="top" wrapText="1"/>
    </xf>
    <xf numFmtId="164" fontId="6" fillId="0" borderId="10" xfId="2" applyFont="1" applyBorder="1" applyAlignment="1">
      <alignment horizontal="left" wrapText="1"/>
    </xf>
    <xf numFmtId="169" fontId="5" fillId="0" borderId="4" xfId="1" applyFont="1" applyFill="1" applyBorder="1" applyAlignment="1" applyProtection="1">
      <alignment horizontal="left" wrapText="1"/>
    </xf>
    <xf numFmtId="169" fontId="15" fillId="0" borderId="3" xfId="1" applyFont="1" applyFill="1" applyBorder="1" applyAlignment="1" applyProtection="1">
      <alignment horizontal="left" wrapText="1"/>
    </xf>
    <xf numFmtId="164" fontId="6" fillId="0" borderId="10" xfId="2" applyFont="1" applyBorder="1" applyAlignment="1">
      <alignment horizontal="left" vertical="top"/>
    </xf>
    <xf numFmtId="164" fontId="6" fillId="0" borderId="11" xfId="2" applyFont="1" applyBorder="1" applyAlignment="1">
      <alignment horizontal="left" vertical="top"/>
    </xf>
    <xf numFmtId="169" fontId="6" fillId="0" borderId="0" xfId="1" applyFont="1" applyFill="1" applyBorder="1" applyAlignment="1" applyProtection="1">
      <alignment horizontal="left" vertical="top" wrapText="1"/>
    </xf>
    <xf numFmtId="169" fontId="5" fillId="0" borderId="0" xfId="1" applyFont="1" applyFill="1" applyBorder="1" applyAlignment="1" applyProtection="1">
      <alignment horizontal="left" vertical="top" wrapText="1"/>
    </xf>
    <xf numFmtId="164" fontId="5" fillId="0" borderId="0" xfId="2" applyFont="1" applyAlignment="1">
      <alignment horizontal="left" vertical="top" wrapText="1"/>
    </xf>
    <xf numFmtId="169" fontId="6" fillId="0" borderId="0" xfId="1" applyFont="1" applyFill="1" applyBorder="1" applyAlignment="1" applyProtection="1">
      <alignment horizontal="right" vertical="top" wrapText="1"/>
    </xf>
    <xf numFmtId="164" fontId="6" fillId="0" borderId="0" xfId="2" applyFont="1" applyAlignment="1">
      <alignment horizontal="right" vertical="top" wrapText="1"/>
    </xf>
    <xf numFmtId="164" fontId="3" fillId="0" borderId="3" xfId="6" applyBorder="1" applyAlignment="1">
      <alignment horizontal="left" vertical="center" wrapText="1"/>
    </xf>
    <xf numFmtId="164" fontId="3" fillId="0" borderId="0" xfId="6" applyAlignment="1">
      <alignment horizontal="left" vertical="top"/>
    </xf>
    <xf numFmtId="164" fontId="16" fillId="0" borderId="3" xfId="6" applyFont="1" applyBorder="1" applyAlignment="1">
      <alignment horizontal="left" vertical="top" wrapText="1"/>
    </xf>
    <xf numFmtId="164" fontId="3" fillId="0" borderId="3" xfId="6" applyBorder="1" applyAlignment="1">
      <alignment horizontal="left" wrapText="1"/>
    </xf>
    <xf numFmtId="164" fontId="3" fillId="3" borderId="3" xfId="6" applyFill="1" applyBorder="1" applyAlignment="1">
      <alignment horizontal="left" wrapText="1"/>
    </xf>
    <xf numFmtId="164" fontId="19" fillId="3" borderId="3" xfId="6" applyFont="1" applyFill="1" applyBorder="1" applyAlignment="1">
      <alignment horizontal="left" vertical="top" wrapText="1"/>
    </xf>
    <xf numFmtId="164" fontId="20" fillId="0" borderId="3" xfId="6" applyFont="1" applyBorder="1" applyAlignment="1">
      <alignment horizontal="left" vertical="top" wrapText="1"/>
    </xf>
    <xf numFmtId="164" fontId="20" fillId="3" borderId="3" xfId="6" applyFont="1" applyFill="1" applyBorder="1" applyAlignment="1">
      <alignment horizontal="left" vertical="top" wrapText="1"/>
    </xf>
    <xf numFmtId="167" fontId="20" fillId="4" borderId="3" xfId="6" applyNumberFormat="1" applyFont="1" applyFill="1" applyBorder="1" applyAlignment="1">
      <alignment horizontal="right" vertical="top" shrinkToFit="1"/>
    </xf>
    <xf numFmtId="164" fontId="19" fillId="0" borderId="3" xfId="6" applyFont="1" applyBorder="1" applyAlignment="1">
      <alignment horizontal="left" vertical="top" wrapText="1"/>
    </xf>
    <xf numFmtId="165" fontId="20" fillId="4" borderId="3" xfId="5" applyFont="1" applyFill="1" applyBorder="1" applyAlignment="1" applyProtection="1">
      <alignment horizontal="right" vertical="top" wrapText="1"/>
    </xf>
    <xf numFmtId="164" fontId="19" fillId="0" borderId="3" xfId="6" applyFont="1" applyBorder="1" applyAlignment="1">
      <alignment horizontal="left" vertical="top" wrapText="1" indent="1"/>
    </xf>
    <xf numFmtId="167" fontId="3" fillId="0" borderId="0" xfId="6" applyNumberFormat="1" applyAlignment="1">
      <alignment horizontal="left" vertical="top"/>
    </xf>
    <xf numFmtId="167" fontId="20" fillId="2" borderId="3" xfId="6" applyNumberFormat="1" applyFont="1" applyFill="1" applyBorder="1" applyAlignment="1">
      <alignment horizontal="right" vertical="top" shrinkToFit="1"/>
    </xf>
    <xf numFmtId="164" fontId="22" fillId="0" borderId="3" xfId="6" applyFont="1" applyBorder="1" applyAlignment="1">
      <alignment horizontal="left" vertical="top" wrapText="1"/>
    </xf>
    <xf numFmtId="164" fontId="3" fillId="5" borderId="3" xfId="6" applyFill="1" applyBorder="1" applyAlignment="1">
      <alignment horizontal="left" vertical="top" wrapText="1"/>
    </xf>
    <xf numFmtId="164" fontId="20" fillId="0" borderId="2" xfId="6" applyFont="1" applyBorder="1" applyAlignment="1">
      <alignment vertical="top" wrapText="1"/>
    </xf>
    <xf numFmtId="164" fontId="20" fillId="3" borderId="3" xfId="6" applyFont="1" applyFill="1" applyBorder="1" applyAlignment="1">
      <alignment horizontal="right" vertical="top" wrapText="1"/>
    </xf>
    <xf numFmtId="164" fontId="20" fillId="3" borderId="3" xfId="6" applyFont="1" applyFill="1" applyBorder="1" applyAlignment="1">
      <alignment horizontal="left" vertical="top" wrapText="1" indent="4"/>
    </xf>
    <xf numFmtId="168" fontId="20" fillId="4" borderId="3" xfId="6" applyNumberFormat="1" applyFont="1" applyFill="1" applyBorder="1" applyAlignment="1">
      <alignment horizontal="right" vertical="top" shrinkToFit="1"/>
    </xf>
    <xf numFmtId="165" fontId="1" fillId="0" borderId="0" xfId="5" applyFont="1" applyFill="1" applyBorder="1" applyAlignment="1" applyProtection="1">
      <alignment horizontal="left" vertical="top"/>
    </xf>
    <xf numFmtId="164" fontId="5" fillId="2" borderId="3" xfId="2" applyFont="1" applyFill="1" applyBorder="1" applyAlignment="1">
      <alignment horizontal="center" vertical="top" wrapText="1"/>
    </xf>
    <xf numFmtId="164" fontId="6" fillId="2" borderId="12" xfId="2" applyFont="1" applyFill="1" applyBorder="1" applyAlignment="1">
      <alignment horizontal="left" vertical="top" wrapText="1"/>
    </xf>
    <xf numFmtId="164" fontId="6" fillId="2" borderId="7" xfId="2" applyFont="1" applyFill="1" applyBorder="1" applyAlignment="1">
      <alignment horizontal="left" vertical="top" wrapText="1"/>
    </xf>
    <xf numFmtId="169" fontId="6" fillId="2" borderId="7" xfId="1" applyFont="1" applyFill="1" applyBorder="1" applyAlignment="1" applyProtection="1">
      <alignment horizontal="left" vertical="top"/>
    </xf>
    <xf numFmtId="169" fontId="6" fillId="0" borderId="8" xfId="1" applyFont="1" applyFill="1" applyBorder="1" applyAlignment="1" applyProtection="1">
      <alignment horizontal="left" vertical="top" wrapText="1"/>
    </xf>
    <xf numFmtId="169" fontId="6" fillId="0" borderId="8" xfId="1" applyFont="1" applyFill="1" applyBorder="1" applyAlignment="1" applyProtection="1">
      <alignment horizontal="left" vertical="top"/>
    </xf>
    <xf numFmtId="169" fontId="5" fillId="0" borderId="8" xfId="1" applyFont="1" applyFill="1" applyBorder="1" applyAlignment="1" applyProtection="1">
      <alignment horizontal="left" vertical="top" wrapText="1"/>
    </xf>
    <xf numFmtId="169" fontId="6" fillId="0" borderId="8" xfId="1" applyFont="1" applyFill="1" applyBorder="1" applyAlignment="1" applyProtection="1">
      <alignment horizontal="right" vertical="top" wrapText="1"/>
    </xf>
    <xf numFmtId="169" fontId="5" fillId="0" borderId="10" xfId="1" applyFont="1" applyFill="1" applyBorder="1" applyAlignment="1" applyProtection="1">
      <alignment horizontal="left" vertical="top" wrapText="1"/>
    </xf>
    <xf numFmtId="169" fontId="6" fillId="0" borderId="11" xfId="1" applyFont="1" applyFill="1" applyBorder="1" applyAlignment="1" applyProtection="1">
      <alignment horizontal="left" vertical="top" wrapText="1"/>
    </xf>
    <xf numFmtId="164" fontId="6" fillId="0" borderId="2" xfId="2" applyFont="1" applyBorder="1" applyAlignment="1">
      <alignment horizontal="center" vertical="top" wrapText="1"/>
    </xf>
    <xf numFmtId="169" fontId="6" fillId="0" borderId="8" xfId="1" applyFont="1" applyFill="1" applyBorder="1" applyAlignment="1" applyProtection="1">
      <alignment horizontal="left" wrapText="1"/>
    </xf>
    <xf numFmtId="164" fontId="6" fillId="2" borderId="0" xfId="2" applyFont="1" applyFill="1" applyAlignment="1">
      <alignment horizontal="left" vertical="top" wrapText="1"/>
    </xf>
    <xf numFmtId="164" fontId="6" fillId="0" borderId="0" xfId="2" applyFont="1" applyFill="1" applyAlignment="1">
      <alignment horizontal="left" vertical="top"/>
    </xf>
    <xf numFmtId="169" fontId="6" fillId="0" borderId="9" xfId="1" applyFont="1" applyFill="1" applyBorder="1" applyAlignment="1" applyProtection="1">
      <alignment horizontal="left" vertical="center" wrapText="1"/>
    </xf>
    <xf numFmtId="164" fontId="6" fillId="0" borderId="3" xfId="2" applyFont="1" applyBorder="1" applyAlignment="1">
      <alignment horizontal="left" vertical="top"/>
    </xf>
    <xf numFmtId="164" fontId="6" fillId="0" borderId="6" xfId="2" applyFont="1" applyBorder="1" applyAlignment="1">
      <alignment horizontal="left" wrapText="1"/>
    </xf>
    <xf numFmtId="169" fontId="5" fillId="0" borderId="9" xfId="1" applyFont="1" applyFill="1" applyBorder="1" applyAlignment="1" applyProtection="1">
      <alignment horizontal="left" wrapText="1"/>
    </xf>
    <xf numFmtId="169" fontId="5" fillId="0" borderId="9" xfId="1" applyFont="1" applyFill="1" applyBorder="1" applyAlignment="1" applyProtection="1">
      <alignment horizontal="left" vertical="center" wrapText="1"/>
    </xf>
    <xf numFmtId="164" fontId="6" fillId="0" borderId="9" xfId="2" applyFont="1" applyBorder="1" applyAlignment="1">
      <alignment horizontal="left" vertical="top" wrapText="1"/>
    </xf>
    <xf numFmtId="169" fontId="6" fillId="0" borderId="12" xfId="1" applyFont="1" applyFill="1" applyBorder="1" applyAlignment="1" applyProtection="1">
      <alignment horizontal="left" wrapText="1"/>
    </xf>
    <xf numFmtId="169" fontId="5" fillId="0" borderId="13" xfId="1" applyFont="1" applyFill="1" applyBorder="1" applyAlignment="1" applyProtection="1">
      <alignment horizontal="left" wrapText="1"/>
    </xf>
    <xf numFmtId="169" fontId="6" fillId="0" borderId="12" xfId="1" applyFont="1" applyFill="1" applyBorder="1" applyAlignment="1" applyProtection="1">
      <alignment horizontal="left" vertical="center" wrapText="1"/>
    </xf>
    <xf numFmtId="169" fontId="6" fillId="0" borderId="13" xfId="1" applyFont="1" applyFill="1" applyBorder="1" applyAlignment="1" applyProtection="1">
      <alignment horizontal="left" vertical="center" wrapText="1"/>
    </xf>
    <xf numFmtId="164" fontId="6" fillId="2" borderId="9" xfId="1" applyNumberFormat="1" applyFont="1" applyFill="1" applyBorder="1" applyAlignment="1" applyProtection="1">
      <alignment horizontal="center" vertical="top" wrapText="1"/>
    </xf>
    <xf numFmtId="169" fontId="6" fillId="0" borderId="9" xfId="1" applyFont="1" applyFill="1" applyBorder="1" applyAlignment="1" applyProtection="1">
      <alignment horizontal="left" vertical="top"/>
    </xf>
    <xf numFmtId="164" fontId="5" fillId="0" borderId="7" xfId="2" applyFont="1" applyBorder="1" applyAlignment="1">
      <alignment horizontal="left" vertical="top" wrapText="1"/>
    </xf>
    <xf numFmtId="169" fontId="6" fillId="0" borderId="7" xfId="1" applyFont="1" applyFill="1" applyBorder="1" applyAlignment="1" applyProtection="1">
      <alignment horizontal="left" vertical="top"/>
    </xf>
    <xf numFmtId="169" fontId="5" fillId="0" borderId="7" xfId="1" applyFont="1" applyFill="1" applyBorder="1" applyAlignment="1" applyProtection="1">
      <alignment horizontal="left" vertical="top" wrapText="1"/>
    </xf>
    <xf numFmtId="164" fontId="5" fillId="2" borderId="9" xfId="2" applyFont="1" applyFill="1" applyBorder="1" applyAlignment="1">
      <alignment horizontal="center" vertical="top" wrapText="1"/>
    </xf>
    <xf numFmtId="164" fontId="6" fillId="2" borderId="3" xfId="2" applyFont="1" applyFill="1" applyBorder="1" applyAlignment="1">
      <alignment horizontal="center" vertical="top" wrapText="1"/>
    </xf>
    <xf numFmtId="164" fontId="6" fillId="2" borderId="3" xfId="2" applyFont="1" applyFill="1" applyBorder="1" applyAlignment="1">
      <alignment horizontal="left" vertical="top" wrapText="1"/>
    </xf>
    <xf numFmtId="169" fontId="6" fillId="2" borderId="9" xfId="1" applyFont="1" applyFill="1" applyBorder="1" applyAlignment="1" applyProtection="1">
      <alignment horizontal="left" vertical="top"/>
    </xf>
    <xf numFmtId="164" fontId="5" fillId="0" borderId="3" xfId="2" applyFont="1" applyBorder="1" applyAlignment="1">
      <alignment horizontal="center" vertical="top" wrapText="1"/>
    </xf>
    <xf numFmtId="164" fontId="5" fillId="0" borderId="2" xfId="2" applyFont="1" applyBorder="1" applyAlignment="1">
      <alignment horizontal="center" vertical="top" wrapText="1"/>
    </xf>
    <xf numFmtId="164" fontId="6" fillId="0" borderId="2" xfId="2" applyFont="1" applyBorder="1" applyAlignment="1">
      <alignment horizontal="center" vertical="center" wrapText="1"/>
    </xf>
    <xf numFmtId="164" fontId="6" fillId="0" borderId="3" xfId="2" applyFont="1" applyBorder="1" applyAlignment="1">
      <alignment horizontal="center" vertical="top"/>
    </xf>
    <xf numFmtId="164" fontId="6" fillId="0" borderId="3" xfId="2" applyFont="1" applyBorder="1" applyAlignment="1">
      <alignment horizontal="center" vertical="top" wrapText="1"/>
    </xf>
    <xf numFmtId="164" fontId="6" fillId="0" borderId="2" xfId="2" applyFont="1" applyBorder="1" applyAlignment="1">
      <alignment horizontal="center" wrapText="1"/>
    </xf>
    <xf numFmtId="164" fontId="5" fillId="0" borderId="9" xfId="2" applyFont="1" applyBorder="1" applyAlignment="1">
      <alignment horizontal="center" vertical="top" wrapText="1"/>
    </xf>
    <xf numFmtId="164" fontId="6" fillId="0" borderId="3" xfId="2" applyFont="1" applyBorder="1" applyAlignment="1">
      <alignment horizontal="center" wrapText="1"/>
    </xf>
    <xf numFmtId="164" fontId="6" fillId="0" borderId="3" xfId="2" applyFont="1" applyBorder="1" applyAlignment="1">
      <alignment horizontal="center" vertical="center" wrapText="1"/>
    </xf>
    <xf numFmtId="164" fontId="6" fillId="0" borderId="0" xfId="2" applyFont="1" applyAlignment="1">
      <alignment horizontal="center" vertical="top"/>
    </xf>
    <xf numFmtId="169" fontId="5" fillId="0" borderId="9" xfId="1" applyFont="1" applyFill="1" applyBorder="1" applyAlignment="1" applyProtection="1">
      <alignment horizontal="left" vertical="top"/>
    </xf>
    <xf numFmtId="165" fontId="5" fillId="2" borderId="3" xfId="2" applyNumberFormat="1" applyFont="1" applyFill="1" applyBorder="1" applyAlignment="1">
      <alignment horizontal="center" vertical="top" wrapText="1"/>
    </xf>
    <xf numFmtId="164" fontId="6" fillId="0" borderId="0" xfId="2" applyFont="1" applyAlignment="1">
      <alignment horizontal="center" vertical="top" wrapText="1"/>
    </xf>
    <xf numFmtId="164" fontId="5" fillId="0" borderId="0" xfId="2" applyFont="1" applyAlignment="1">
      <alignment horizontal="center" vertical="top" wrapText="1"/>
    </xf>
    <xf numFmtId="169" fontId="6" fillId="5" borderId="3" xfId="1" applyFont="1" applyFill="1" applyBorder="1" applyAlignment="1" applyProtection="1">
      <alignment horizontal="left" vertical="top"/>
    </xf>
    <xf numFmtId="169" fontId="6" fillId="5" borderId="2" xfId="1" applyFont="1" applyFill="1" applyBorder="1" applyAlignment="1" applyProtection="1">
      <alignment horizontal="left" vertical="top" wrapText="1"/>
    </xf>
    <xf numFmtId="169" fontId="6" fillId="0" borderId="2" xfId="1" applyFont="1" applyFill="1" applyBorder="1" applyAlignment="1" applyProtection="1">
      <alignment vertical="center" wrapText="1"/>
    </xf>
    <xf numFmtId="164" fontId="5" fillId="0" borderId="0" xfId="2" applyFont="1" applyBorder="1" applyAlignment="1">
      <alignment horizontal="left" vertical="top" wrapText="1"/>
    </xf>
    <xf numFmtId="164" fontId="6" fillId="0" borderId="0" xfId="2" applyFont="1" applyBorder="1" applyAlignment="1">
      <alignment horizontal="left" vertical="top" wrapText="1"/>
    </xf>
    <xf numFmtId="164" fontId="6" fillId="0" borderId="0" xfId="2" applyFont="1" applyBorder="1" applyAlignment="1">
      <alignment horizontal="right" vertical="top" wrapText="1"/>
    </xf>
    <xf numFmtId="164" fontId="10" fillId="0" borderId="0" xfId="2" applyFont="1" applyFill="1" applyBorder="1" applyAlignment="1">
      <alignment horizontal="left" vertical="top" wrapText="1" indent="1"/>
    </xf>
    <xf numFmtId="164" fontId="5" fillId="0" borderId="1" xfId="2" applyFont="1" applyFill="1" applyBorder="1" applyAlignment="1">
      <alignment horizontal="center" vertical="top" wrapText="1"/>
    </xf>
    <xf numFmtId="164" fontId="5" fillId="2" borderId="2" xfId="2" applyFont="1" applyFill="1" applyBorder="1" applyAlignment="1">
      <alignment horizontal="left" vertical="top" wrapText="1"/>
    </xf>
    <xf numFmtId="164" fontId="6" fillId="2" borderId="2" xfId="2" applyFont="1" applyFill="1" applyBorder="1" applyAlignment="1">
      <alignment horizontal="left" vertical="top" wrapText="1"/>
    </xf>
    <xf numFmtId="164" fontId="6" fillId="0" borderId="2" xfId="2" applyFont="1" applyFill="1" applyBorder="1" applyAlignment="1">
      <alignment horizontal="left" vertical="top" wrapText="1"/>
    </xf>
    <xf numFmtId="164" fontId="11" fillId="0" borderId="0" xfId="2" applyFont="1" applyFill="1" applyBorder="1" applyAlignment="1">
      <alignment horizontal="center" vertical="center" wrapText="1"/>
    </xf>
    <xf numFmtId="164" fontId="16" fillId="0" borderId="2" xfId="6" applyFont="1" applyFill="1" applyBorder="1" applyAlignment="1">
      <alignment horizontal="right" vertical="top" wrapText="1"/>
    </xf>
    <xf numFmtId="166" fontId="21" fillId="0" borderId="3" xfId="6" applyNumberFormat="1" applyFont="1" applyFill="1" applyBorder="1" applyAlignment="1">
      <alignment horizontal="left" vertical="top" shrinkToFit="1"/>
    </xf>
    <xf numFmtId="164" fontId="10" fillId="0" borderId="3" xfId="2" applyFont="1" applyFill="1" applyBorder="1" applyAlignment="1">
      <alignment horizontal="left" vertical="top" wrapText="1" indent="1"/>
    </xf>
    <xf numFmtId="164" fontId="11" fillId="0" borderId="3" xfId="2" applyFont="1" applyFill="1" applyBorder="1" applyAlignment="1">
      <alignment horizontal="center" vertical="center" wrapText="1"/>
    </xf>
    <xf numFmtId="171" fontId="6" fillId="0" borderId="2" xfId="1" applyNumberFormat="1" applyFont="1" applyFill="1" applyBorder="1" applyAlignment="1" applyProtection="1">
      <alignment horizontal="left" vertical="top" wrapText="1"/>
    </xf>
    <xf numFmtId="171" fontId="6" fillId="0" borderId="2" xfId="1" applyNumberFormat="1" applyFont="1" applyFill="1" applyBorder="1" applyAlignment="1" applyProtection="1">
      <alignment horizontal="left" vertical="center" wrapText="1"/>
    </xf>
    <xf numFmtId="171" fontId="6" fillId="0" borderId="2" xfId="2" applyNumberFormat="1" applyFont="1" applyBorder="1" applyAlignment="1">
      <alignment horizontal="left" vertical="top" wrapText="1"/>
    </xf>
    <xf numFmtId="171" fontId="6" fillId="0" borderId="2" xfId="1" applyNumberFormat="1" applyFont="1" applyFill="1" applyBorder="1" applyAlignment="1" applyProtection="1">
      <alignment horizontal="left" wrapText="1"/>
    </xf>
    <xf numFmtId="171" fontId="6" fillId="0" borderId="0" xfId="2" applyNumberFormat="1" applyFont="1" applyAlignment="1">
      <alignment horizontal="left" vertical="top"/>
    </xf>
    <xf numFmtId="171" fontId="6" fillId="0" borderId="2" xfId="2" applyNumberFormat="1" applyFont="1" applyBorder="1" applyAlignment="1">
      <alignment horizontal="left" wrapText="1"/>
    </xf>
    <xf numFmtId="171" fontId="5" fillId="0" borderId="2" xfId="1" applyNumberFormat="1" applyFont="1" applyFill="1" applyBorder="1" applyAlignment="1" applyProtection="1">
      <alignment horizontal="left" wrapText="1"/>
    </xf>
    <xf numFmtId="171" fontId="6" fillId="0" borderId="2" xfId="2" applyNumberFormat="1" applyFont="1" applyBorder="1" applyAlignment="1">
      <alignment horizontal="center" vertical="center" wrapText="1"/>
    </xf>
    <xf numFmtId="171" fontId="6" fillId="0" borderId="2" xfId="2" applyNumberFormat="1" applyFont="1" applyBorder="1" applyAlignment="1">
      <alignment horizontal="left" vertical="center" wrapText="1"/>
    </xf>
    <xf numFmtId="171" fontId="5" fillId="0" borderId="2" xfId="2" applyNumberFormat="1" applyFont="1" applyBorder="1" applyAlignment="1">
      <alignment horizontal="center" vertical="top" wrapText="1"/>
    </xf>
    <xf numFmtId="171" fontId="5" fillId="0" borderId="2" xfId="2" applyNumberFormat="1" applyFont="1" applyBorder="1" applyAlignment="1">
      <alignment horizontal="left" vertical="top" wrapText="1"/>
    </xf>
    <xf numFmtId="171" fontId="6" fillId="0" borderId="2" xfId="2" applyNumberFormat="1" applyFont="1" applyBorder="1" applyAlignment="1">
      <alignment horizontal="center" vertical="top" wrapText="1"/>
    </xf>
    <xf numFmtId="171" fontId="6" fillId="0" borderId="2" xfId="2" applyNumberFormat="1" applyFont="1" applyBorder="1" applyAlignment="1">
      <alignment horizontal="center" wrapText="1"/>
    </xf>
    <xf numFmtId="171" fontId="5" fillId="0" borderId="5" xfId="1" applyNumberFormat="1" applyFont="1" applyFill="1" applyBorder="1" applyAlignment="1" applyProtection="1">
      <alignment horizontal="left" vertical="top" wrapText="1"/>
    </xf>
    <xf numFmtId="171" fontId="6" fillId="0" borderId="3" xfId="1" applyNumberFormat="1" applyFont="1" applyFill="1" applyBorder="1" applyAlignment="1" applyProtection="1">
      <alignment horizontal="left" vertical="top"/>
    </xf>
    <xf numFmtId="171" fontId="6" fillId="0" borderId="6" xfId="1" applyNumberFormat="1" applyFont="1" applyFill="1" applyBorder="1" applyAlignment="1" applyProtection="1">
      <alignment horizontal="left" vertical="top" wrapText="1"/>
    </xf>
    <xf numFmtId="171" fontId="6" fillId="0" borderId="2" xfId="1" applyNumberFormat="1" applyFont="1" applyFill="1" applyBorder="1" applyAlignment="1" applyProtection="1">
      <alignment vertical="center" wrapText="1"/>
    </xf>
    <xf numFmtId="171" fontId="6" fillId="5" borderId="2" xfId="1" applyNumberFormat="1" applyFont="1" applyFill="1" applyBorder="1" applyAlignment="1" applyProtection="1">
      <alignment horizontal="left" vertical="top" wrapText="1"/>
    </xf>
    <xf numFmtId="44" fontId="6" fillId="0" borderId="3" xfId="9" applyFont="1" applyFill="1" applyBorder="1" applyAlignment="1" applyProtection="1">
      <alignment horizontal="left" vertical="top"/>
    </xf>
    <xf numFmtId="44" fontId="6" fillId="0" borderId="3" xfId="9" applyFont="1" applyBorder="1" applyAlignment="1">
      <alignment horizontal="left" vertical="top" wrapText="1"/>
    </xf>
    <xf numFmtId="44" fontId="5" fillId="0" borderId="3" xfId="9" applyFont="1" applyFill="1" applyBorder="1" applyAlignment="1" applyProtection="1">
      <alignment horizontal="left" vertical="top"/>
    </xf>
    <xf numFmtId="44" fontId="5" fillId="2" borderId="3" xfId="9" applyFont="1" applyFill="1" applyBorder="1" applyAlignment="1">
      <alignment horizontal="center" vertical="top" wrapText="1"/>
    </xf>
    <xf numFmtId="44" fontId="6" fillId="2" borderId="3" xfId="9" applyFont="1" applyFill="1" applyBorder="1" applyAlignment="1" applyProtection="1">
      <alignment horizontal="left" vertical="top"/>
    </xf>
    <xf numFmtId="44" fontId="6" fillId="2" borderId="3" xfId="9" applyFont="1" applyFill="1" applyBorder="1" applyAlignment="1">
      <alignment horizontal="center" vertical="top" wrapText="1"/>
    </xf>
    <xf numFmtId="44" fontId="6" fillId="2" borderId="3" xfId="9" applyFont="1" applyFill="1" applyBorder="1" applyAlignment="1">
      <alignment horizontal="left" vertical="top" wrapText="1"/>
    </xf>
    <xf numFmtId="44" fontId="5" fillId="0" borderId="3" xfId="9" applyFont="1" applyBorder="1" applyAlignment="1">
      <alignment horizontal="center" vertical="top" wrapText="1"/>
    </xf>
    <xf numFmtId="44" fontId="5" fillId="0" borderId="3" xfId="9" applyFont="1" applyBorder="1" applyAlignment="1">
      <alignment horizontal="left" vertical="top" wrapText="1"/>
    </xf>
    <xf numFmtId="44" fontId="6" fillId="0" borderId="3" xfId="9" applyFont="1" applyFill="1" applyBorder="1" applyAlignment="1" applyProtection="1">
      <alignment horizontal="left" vertical="top" wrapText="1"/>
    </xf>
    <xf numFmtId="44" fontId="6" fillId="5" borderId="3" xfId="9" applyFont="1" applyFill="1" applyBorder="1" applyAlignment="1" applyProtection="1">
      <alignment horizontal="left" vertical="top"/>
    </xf>
    <xf numFmtId="44" fontId="6" fillId="0" borderId="3" xfId="9" applyFont="1" applyBorder="1" applyAlignment="1">
      <alignment horizontal="center" vertical="top"/>
    </xf>
    <xf numFmtId="44" fontId="6" fillId="0" borderId="9" xfId="9" applyFont="1" applyFill="1" applyBorder="1" applyAlignment="1" applyProtection="1">
      <alignment horizontal="left" vertical="center" wrapText="1"/>
    </xf>
    <xf numFmtId="44" fontId="5" fillId="0" borderId="3" xfId="9" applyFont="1" applyFill="1" applyBorder="1" applyAlignment="1" applyProtection="1">
      <alignment horizontal="left" wrapText="1"/>
    </xf>
    <xf numFmtId="44" fontId="5" fillId="0" borderId="3" xfId="9" applyFont="1" applyFill="1" applyBorder="1" applyAlignment="1" applyProtection="1">
      <alignment horizontal="left" vertical="center" wrapText="1"/>
    </xf>
    <xf numFmtId="44" fontId="5" fillId="0" borderId="3" xfId="9" applyFont="1" applyFill="1" applyBorder="1" applyAlignment="1" applyProtection="1">
      <alignment horizontal="left" vertical="top" wrapText="1"/>
    </xf>
    <xf numFmtId="44" fontId="6" fillId="0" borderId="3" xfId="9" applyFont="1" applyFill="1" applyBorder="1" applyAlignment="1" applyProtection="1">
      <alignment horizontal="right" vertical="top" wrapText="1"/>
    </xf>
    <xf numFmtId="44" fontId="6" fillId="0" borderId="3" xfId="9" applyFont="1" applyFill="1" applyBorder="1" applyAlignment="1" applyProtection="1">
      <alignment horizontal="left" wrapText="1"/>
    </xf>
    <xf numFmtId="44" fontId="6" fillId="0" borderId="3" xfId="9" applyFont="1" applyBorder="1" applyAlignment="1">
      <alignment horizontal="left" wrapText="1"/>
    </xf>
    <xf numFmtId="44" fontId="6" fillId="0" borderId="3" xfId="9" applyFont="1" applyFill="1" applyBorder="1" applyAlignment="1" applyProtection="1">
      <alignment horizontal="left" vertical="center" wrapText="1"/>
    </xf>
    <xf numFmtId="44" fontId="6" fillId="0" borderId="3" xfId="9" applyFont="1" applyBorder="1" applyAlignment="1">
      <alignment horizontal="right" vertical="top" wrapText="1"/>
    </xf>
  </cellXfs>
  <cellStyles count="10">
    <cellStyle name="Excel Built-in Comma" xfId="1"/>
    <cellStyle name="Excel Built-in Normal" xfId="2"/>
    <cellStyle name="Heading" xfId="3"/>
    <cellStyle name="Heading1" xfId="4"/>
    <cellStyle name="Migliaia 2" xfId="5"/>
    <cellStyle name="Normale" xfId="0" builtinId="0" customBuiltin="1"/>
    <cellStyle name="Normale 2" xfId="6"/>
    <cellStyle name="Result" xfId="7"/>
    <cellStyle name="Result2" xfId="8"/>
    <cellStyle name="Valuta" xfId="9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1341720</xdr:colOff>
      <xdr:row>107</xdr:row>
      <xdr:rowOff>132480</xdr:rowOff>
    </xdr:from>
    <xdr:ext cx="9720" cy="360"/>
    <xdr:sp macro="" textlink="">
      <xdr:nvSpPr>
        <xdr:cNvPr id="3" name="Shape 2"/>
        <xdr:cNvSpPr/>
      </xdr:nvSpPr>
      <xdr:spPr>
        <a:xfrm>
          <a:off x="4770720" y="26735805"/>
          <a:ext cx="9720" cy="360"/>
        </a:xfrm>
        <a:custGeom>
          <a:avLst/>
          <a:gdLst>
            <a:gd name="f0" fmla="val 0"/>
            <a:gd name="f1" fmla="val 9719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10160" h="360">
              <a:moveTo>
                <a:pt x="f0" y="f0"/>
              </a:moveTo>
              <a:lnTo>
                <a:pt x="f1" y="f0"/>
              </a:lnTo>
            </a:path>
          </a:pathLst>
        </a:custGeom>
        <a:noFill/>
        <a:ln w="9720">
          <a:solidFill>
            <a:srgbClr val="000000"/>
          </a:solidFill>
          <a:custDash>
            <a:ds d="140000" sp="100000"/>
          </a:custDash>
        </a:ln>
      </xdr:spPr>
      <xdr:txBody>
        <a:bodyPr vert="horz" wrap="square" lIns="90000" tIns="45000" rIns="90000" bIns="45000" compatLnSpc="0">
          <a:noAutofit/>
        </a:bodyPr>
        <a:lstStyle/>
        <a:p>
          <a:pPr lvl="0" rtl="0" hangingPunct="0">
            <a:buNone/>
            <a:tabLst/>
          </a:pPr>
          <a:endParaRPr lang="it-IT" sz="1200" kern="1200"/>
        </a:p>
      </xdr:txBody>
    </xdr:sp>
    <xdr:clientData/>
  </xdr:oneCellAnchor>
  <xdr:oneCellAnchor>
    <xdr:from>
      <xdr:col>1</xdr:col>
      <xdr:colOff>1341720</xdr:colOff>
      <xdr:row>106</xdr:row>
      <xdr:rowOff>132120</xdr:rowOff>
    </xdr:from>
    <xdr:ext cx="9720" cy="360"/>
    <xdr:sp macro="" textlink="">
      <xdr:nvSpPr>
        <xdr:cNvPr id="2" name="Shape 3"/>
        <xdr:cNvSpPr/>
      </xdr:nvSpPr>
      <xdr:spPr>
        <a:xfrm>
          <a:off x="4770720" y="26573520"/>
          <a:ext cx="9720" cy="360"/>
        </a:xfrm>
        <a:custGeom>
          <a:avLst/>
          <a:gdLst>
            <a:gd name="f0" fmla="val 0"/>
            <a:gd name="f1" fmla="val 9719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10160" h="360">
              <a:moveTo>
                <a:pt x="f0" y="f0"/>
              </a:moveTo>
              <a:lnTo>
                <a:pt x="f1" y="f0"/>
              </a:lnTo>
            </a:path>
          </a:pathLst>
        </a:custGeom>
        <a:noFill/>
        <a:ln w="9720">
          <a:solidFill>
            <a:srgbClr val="000000"/>
          </a:solidFill>
          <a:custDash>
            <a:ds d="140000" sp="100000"/>
          </a:custDash>
        </a:ln>
      </xdr:spPr>
      <xdr:txBody>
        <a:bodyPr vert="horz" wrap="square" lIns="90000" tIns="45000" rIns="90000" bIns="45000" compatLnSpc="0">
          <a:noAutofit/>
        </a:bodyPr>
        <a:lstStyle/>
        <a:p>
          <a:pPr lvl="0" rtl="0" hangingPunct="0">
            <a:buNone/>
            <a:tabLst/>
          </a:pPr>
          <a:endParaRPr lang="it-IT" sz="1200" kern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1341360</xdr:colOff>
      <xdr:row>13</xdr:row>
      <xdr:rowOff>152280</xdr:rowOff>
    </xdr:from>
    <xdr:ext cx="9720" cy="360"/>
    <xdr:sp macro="" textlink="">
      <xdr:nvSpPr>
        <xdr:cNvPr id="2" name="Shape 2"/>
        <xdr:cNvSpPr/>
      </xdr:nvSpPr>
      <xdr:spPr>
        <a:xfrm>
          <a:off x="4770360" y="2200155"/>
          <a:ext cx="9720" cy="360"/>
        </a:xfrm>
        <a:custGeom>
          <a:avLst/>
          <a:gdLst>
            <a:gd name="f0" fmla="val 0"/>
            <a:gd name="f1" fmla="val 9719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10160" h="360">
              <a:moveTo>
                <a:pt x="f0" y="f0"/>
              </a:moveTo>
              <a:lnTo>
                <a:pt x="f1" y="f0"/>
              </a:lnTo>
            </a:path>
          </a:pathLst>
        </a:custGeom>
        <a:noFill/>
        <a:ln w="9720">
          <a:solidFill>
            <a:srgbClr val="000000"/>
          </a:solidFill>
          <a:custDash>
            <a:ds d="140000" sp="100000"/>
          </a:custDash>
        </a:ln>
      </xdr:spPr>
      <xdr:txBody>
        <a:bodyPr vert="horz" wrap="square" lIns="90000" tIns="45000" rIns="90000" bIns="45000" compatLnSpc="0">
          <a:noAutofit/>
        </a:bodyPr>
        <a:lstStyle/>
        <a:p>
          <a:pPr lvl="0" rtl="0" hangingPunct="0">
            <a:buNone/>
            <a:tabLst/>
          </a:pPr>
          <a:endParaRPr lang="it-IT" sz="1200" kern="1200"/>
        </a:p>
      </xdr:txBody>
    </xdr:sp>
    <xdr:clientData/>
  </xdr:oneCellAnchor>
  <xdr:oneCellAnchor>
    <xdr:from>
      <xdr:col>1</xdr:col>
      <xdr:colOff>1341360</xdr:colOff>
      <xdr:row>13</xdr:row>
      <xdr:rowOff>152280</xdr:rowOff>
    </xdr:from>
    <xdr:ext cx="9720" cy="360"/>
    <xdr:sp macro="" textlink="">
      <xdr:nvSpPr>
        <xdr:cNvPr id="3" name="Shape 3"/>
        <xdr:cNvSpPr/>
      </xdr:nvSpPr>
      <xdr:spPr>
        <a:xfrm>
          <a:off x="4770360" y="2200155"/>
          <a:ext cx="9720" cy="360"/>
        </a:xfrm>
        <a:custGeom>
          <a:avLst/>
          <a:gdLst>
            <a:gd name="f0" fmla="val 0"/>
            <a:gd name="f1" fmla="val 9719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10160" h="360">
              <a:moveTo>
                <a:pt x="f0" y="f0"/>
              </a:moveTo>
              <a:lnTo>
                <a:pt x="f1" y="f0"/>
              </a:lnTo>
            </a:path>
          </a:pathLst>
        </a:custGeom>
        <a:noFill/>
        <a:ln w="9720">
          <a:solidFill>
            <a:srgbClr val="000000"/>
          </a:solidFill>
          <a:custDash>
            <a:ds d="140000" sp="100000"/>
          </a:custDash>
        </a:ln>
      </xdr:spPr>
      <xdr:txBody>
        <a:bodyPr vert="horz" wrap="square" lIns="90000" tIns="45000" rIns="90000" bIns="45000" compatLnSpc="0">
          <a:noAutofit/>
        </a:bodyPr>
        <a:lstStyle/>
        <a:p>
          <a:pPr lvl="0" rtl="0" hangingPunct="0">
            <a:buNone/>
            <a:tabLst/>
          </a:pPr>
          <a:endParaRPr lang="it-IT" sz="12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7"/>
  <sheetViews>
    <sheetView workbookViewId="0">
      <selection sqref="A1:F1"/>
    </sheetView>
  </sheetViews>
  <sheetFormatPr defaultRowHeight="16.5" customHeight="1"/>
  <cols>
    <col min="1" max="1" width="42.375" style="1" customWidth="1"/>
    <col min="2" max="2" width="10.25" style="43" customWidth="1"/>
    <col min="3" max="3" width="10" style="43" customWidth="1"/>
    <col min="4" max="4" width="45.5" style="1" customWidth="1"/>
    <col min="5" max="6" width="10.25" style="43" customWidth="1"/>
    <col min="7" max="1024" width="7.75" style="1" customWidth="1"/>
  </cols>
  <sheetData>
    <row r="1" spans="1:6" ht="15.75">
      <c r="A1" s="143" t="s">
        <v>0</v>
      </c>
      <c r="B1" s="143"/>
      <c r="C1" s="143"/>
      <c r="D1" s="143"/>
      <c r="E1" s="143"/>
      <c r="F1" s="143"/>
    </row>
    <row r="2" spans="1:6" s="4" customFormat="1" ht="16.5" customHeight="1">
      <c r="A2" s="144" t="s">
        <v>1</v>
      </c>
      <c r="B2" s="144"/>
      <c r="C2" s="144"/>
      <c r="D2" s="144"/>
      <c r="E2" s="2">
        <v>2021</v>
      </c>
      <c r="F2" s="3">
        <v>2020</v>
      </c>
    </row>
    <row r="3" spans="1:6" s="4" customFormat="1" ht="16.5" customHeight="1">
      <c r="A3" s="145" t="s">
        <v>2</v>
      </c>
      <c r="B3" s="145"/>
      <c r="C3" s="145"/>
      <c r="D3" s="145"/>
      <c r="E3" s="5"/>
      <c r="F3" s="6">
        <v>0</v>
      </c>
    </row>
    <row r="4" spans="1:6" s="4" customFormat="1" ht="16.5" customHeight="1">
      <c r="A4" s="145" t="s">
        <v>3</v>
      </c>
      <c r="B4" s="145"/>
      <c r="C4" s="145"/>
      <c r="D4" s="145"/>
      <c r="E4" s="5">
        <v>30.88</v>
      </c>
      <c r="F4" s="5">
        <v>2738.3</v>
      </c>
    </row>
    <row r="5" spans="1:6" ht="16.5" customHeight="1">
      <c r="A5" s="7" t="s">
        <v>4</v>
      </c>
      <c r="B5" s="2">
        <v>2021</v>
      </c>
      <c r="C5" s="2">
        <v>2020</v>
      </c>
      <c r="D5" s="7" t="s">
        <v>5</v>
      </c>
      <c r="E5" s="2">
        <v>2021</v>
      </c>
      <c r="F5" s="2">
        <v>2020</v>
      </c>
    </row>
    <row r="6" spans="1:6" ht="16.5" customHeight="1">
      <c r="A6" s="7" t="s">
        <v>6</v>
      </c>
      <c r="B6" s="8"/>
      <c r="C6" s="8"/>
      <c r="D6" s="7" t="s">
        <v>7</v>
      </c>
      <c r="E6" s="9"/>
      <c r="F6" s="9"/>
    </row>
    <row r="7" spans="1:6" ht="16.5" customHeight="1">
      <c r="A7" s="10"/>
      <c r="B7" s="8"/>
      <c r="C7" s="8"/>
      <c r="D7" s="11" t="s">
        <v>8</v>
      </c>
      <c r="E7" s="9">
        <v>800</v>
      </c>
      <c r="F7" s="9">
        <v>890</v>
      </c>
    </row>
    <row r="8" spans="1:6" ht="16.5" customHeight="1">
      <c r="A8" s="11" t="s">
        <v>9</v>
      </c>
      <c r="B8" s="8">
        <f>400+720+230+1143+80</f>
        <v>2573</v>
      </c>
      <c r="C8" s="8">
        <v>3378</v>
      </c>
      <c r="D8" s="11" t="s">
        <v>10</v>
      </c>
      <c r="E8" s="9">
        <f>140+70+140+70+70+25+140+140+160+70+140</f>
        <v>1165</v>
      </c>
      <c r="F8" s="9">
        <v>350</v>
      </c>
    </row>
    <row r="9" spans="1:6" ht="28.5">
      <c r="A9" s="12" t="s">
        <v>11</v>
      </c>
      <c r="B9" s="8">
        <f>135+232.5+60+150</f>
        <v>577.5</v>
      </c>
      <c r="C9" s="8">
        <v>480</v>
      </c>
      <c r="D9" s="13" t="s">
        <v>12</v>
      </c>
      <c r="E9" s="9">
        <v>0</v>
      </c>
      <c r="F9" s="9">
        <v>0</v>
      </c>
    </row>
    <row r="10" spans="1:6" ht="16.5" customHeight="1">
      <c r="A10" s="11" t="s">
        <v>13</v>
      </c>
      <c r="B10" s="14">
        <v>0</v>
      </c>
      <c r="C10" s="14">
        <v>0</v>
      </c>
      <c r="D10" s="13" t="s">
        <v>14</v>
      </c>
      <c r="E10" s="15">
        <f>300+150+300+600+25+93+115+25+250+10+125+180+10+87+25</f>
        <v>2295</v>
      </c>
      <c r="F10" s="15">
        <f>557+310+1199+395</f>
        <v>2461</v>
      </c>
    </row>
    <row r="11" spans="1:6" ht="16.5" customHeight="1">
      <c r="A11" s="11" t="s">
        <v>15</v>
      </c>
      <c r="B11" s="14">
        <v>0</v>
      </c>
      <c r="C11" s="14">
        <v>0</v>
      </c>
      <c r="D11" s="13" t="s">
        <v>16</v>
      </c>
      <c r="E11" s="15">
        <v>321.05</v>
      </c>
      <c r="F11" s="15">
        <v>558</v>
      </c>
    </row>
    <row r="12" spans="1:6" ht="30">
      <c r="A12" s="11" t="s">
        <v>17</v>
      </c>
      <c r="B12" s="14">
        <f>1200+600+600</f>
        <v>2400</v>
      </c>
      <c r="C12" s="14">
        <v>2400</v>
      </c>
      <c r="D12" s="13" t="s">
        <v>18</v>
      </c>
      <c r="E12" s="15">
        <v>0</v>
      </c>
      <c r="F12" s="15">
        <v>0</v>
      </c>
    </row>
    <row r="13" spans="1:6" ht="16.5" customHeight="1">
      <c r="A13" s="16" t="s">
        <v>19</v>
      </c>
      <c r="B13" s="14"/>
      <c r="C13" s="14">
        <v>594.35</v>
      </c>
      <c r="D13" s="13" t="s">
        <v>20</v>
      </c>
      <c r="E13" s="15">
        <v>0</v>
      </c>
      <c r="F13" s="15">
        <v>0</v>
      </c>
    </row>
    <row r="14" spans="1:6" ht="16.5" customHeight="1">
      <c r="B14" s="14"/>
      <c r="C14" s="14"/>
      <c r="D14" s="13" t="s">
        <v>21</v>
      </c>
      <c r="E14" s="15">
        <v>0</v>
      </c>
      <c r="F14" s="15">
        <v>0</v>
      </c>
    </row>
    <row r="15" spans="1:6" ht="16.5" customHeight="1">
      <c r="A15" s="16"/>
      <c r="B15" s="14"/>
      <c r="C15" s="14"/>
      <c r="D15" s="13" t="s">
        <v>22</v>
      </c>
      <c r="E15" s="15">
        <v>0</v>
      </c>
      <c r="F15" s="15">
        <v>0</v>
      </c>
    </row>
    <row r="16" spans="1:6" ht="16.5" customHeight="1">
      <c r="A16" s="16"/>
      <c r="B16" s="14"/>
      <c r="C16" s="14"/>
      <c r="D16" s="11" t="s">
        <v>23</v>
      </c>
      <c r="E16" s="15">
        <v>0</v>
      </c>
      <c r="F16" s="15">
        <v>0</v>
      </c>
    </row>
    <row r="17" spans="1:6" ht="16.5" customHeight="1">
      <c r="A17" s="17" t="s">
        <v>24</v>
      </c>
      <c r="B17" s="14">
        <f>SUM(B8:B16)</f>
        <v>5550.5</v>
      </c>
      <c r="C17" s="14">
        <f>SUM(C8:C16)</f>
        <v>6852.35</v>
      </c>
      <c r="D17" s="17" t="s">
        <v>24</v>
      </c>
      <c r="E17" s="15">
        <f>SUM(E7:E16)</f>
        <v>4581.05</v>
      </c>
      <c r="F17" s="15">
        <f>SUM(F7:F16)</f>
        <v>4259</v>
      </c>
    </row>
    <row r="18" spans="1:6" ht="16.5" customHeight="1">
      <c r="A18" s="10"/>
      <c r="B18" s="8"/>
      <c r="C18" s="8"/>
      <c r="D18" s="17" t="s">
        <v>25</v>
      </c>
      <c r="E18" s="18">
        <f>+E17-B17</f>
        <v>-969.44999999999982</v>
      </c>
      <c r="F18" s="18">
        <f>+F17-C17</f>
        <v>-2593.3500000000004</v>
      </c>
    </row>
    <row r="19" spans="1:6" ht="16.5" customHeight="1">
      <c r="A19" s="7" t="s">
        <v>26</v>
      </c>
      <c r="B19" s="14"/>
      <c r="C19" s="14"/>
      <c r="D19" s="7" t="s">
        <v>27</v>
      </c>
      <c r="E19" s="15"/>
      <c r="F19" s="15"/>
    </row>
    <row r="20" spans="1:6" ht="16.5" customHeight="1">
      <c r="A20" s="11" t="s">
        <v>28</v>
      </c>
      <c r="B20" s="8">
        <v>0</v>
      </c>
      <c r="C20" s="8">
        <v>0</v>
      </c>
      <c r="D20" s="11" t="s">
        <v>29</v>
      </c>
      <c r="E20" s="9">
        <v>0</v>
      </c>
      <c r="F20" s="9">
        <v>0</v>
      </c>
    </row>
    <row r="21" spans="1:6" ht="16.5" customHeight="1">
      <c r="A21" s="11" t="s">
        <v>30</v>
      </c>
      <c r="B21" s="8">
        <v>0</v>
      </c>
      <c r="C21" s="8">
        <v>0</v>
      </c>
      <c r="D21" s="11" t="s">
        <v>31</v>
      </c>
      <c r="E21" s="9">
        <v>0</v>
      </c>
      <c r="F21" s="9">
        <v>0</v>
      </c>
    </row>
    <row r="22" spans="1:6" ht="16.5" customHeight="1">
      <c r="A22" s="11" t="s">
        <v>13</v>
      </c>
      <c r="B22" s="8">
        <v>0</v>
      </c>
      <c r="C22" s="8">
        <v>0</v>
      </c>
      <c r="D22" s="11" t="s">
        <v>32</v>
      </c>
      <c r="E22" s="9">
        <v>0</v>
      </c>
      <c r="F22" s="9">
        <v>0</v>
      </c>
    </row>
    <row r="23" spans="1:6" ht="16.5" customHeight="1">
      <c r="A23" s="11" t="s">
        <v>15</v>
      </c>
      <c r="B23" s="8">
        <v>0</v>
      </c>
      <c r="C23" s="8">
        <v>0</v>
      </c>
      <c r="D23" s="11" t="s">
        <v>33</v>
      </c>
      <c r="E23" s="9">
        <v>0</v>
      </c>
      <c r="F23" s="9">
        <v>0</v>
      </c>
    </row>
    <row r="24" spans="1:6" ht="16.5" customHeight="1">
      <c r="A24" s="11" t="s">
        <v>34</v>
      </c>
      <c r="B24" s="8">
        <v>0</v>
      </c>
      <c r="C24" s="8">
        <v>0</v>
      </c>
      <c r="D24" s="11" t="s">
        <v>35</v>
      </c>
      <c r="E24" s="9">
        <v>0</v>
      </c>
      <c r="F24" s="9">
        <v>0</v>
      </c>
    </row>
    <row r="25" spans="1:6" ht="16.5" customHeight="1">
      <c r="A25" s="16"/>
      <c r="B25" s="14"/>
      <c r="C25" s="14"/>
      <c r="D25" s="11" t="s">
        <v>36</v>
      </c>
      <c r="E25" s="9">
        <v>0</v>
      </c>
      <c r="F25" s="9">
        <v>0</v>
      </c>
    </row>
    <row r="26" spans="1:6" ht="16.5" customHeight="1">
      <c r="A26" s="17" t="s">
        <v>24</v>
      </c>
      <c r="B26" s="14">
        <f>SUM(B20:B25)</f>
        <v>0</v>
      </c>
      <c r="C26" s="14">
        <f>SUM(C20:C25)</f>
        <v>0</v>
      </c>
      <c r="D26" s="17" t="s">
        <v>24</v>
      </c>
      <c r="E26" s="15">
        <f>SUM(E20:E25)</f>
        <v>0</v>
      </c>
      <c r="F26" s="15">
        <f>SUM(F20:F25)</f>
        <v>0</v>
      </c>
    </row>
    <row r="27" spans="1:6" ht="16.5" customHeight="1">
      <c r="A27" s="16"/>
      <c r="B27" s="14"/>
      <c r="C27" s="14"/>
      <c r="D27" s="17" t="s">
        <v>37</v>
      </c>
      <c r="E27" s="19">
        <f>+E26-B26</f>
        <v>0</v>
      </c>
      <c r="F27" s="19">
        <f>+F26-C26</f>
        <v>0</v>
      </c>
    </row>
    <row r="28" spans="1:6" ht="16.5" customHeight="1">
      <c r="A28" s="7" t="s">
        <v>38</v>
      </c>
      <c r="B28" s="20"/>
      <c r="C28" s="20"/>
      <c r="D28" s="21" t="s">
        <v>39</v>
      </c>
      <c r="E28" s="22"/>
      <c r="F28" s="22"/>
    </row>
    <row r="29" spans="1:6" ht="16.5" customHeight="1">
      <c r="A29" s="11" t="s">
        <v>40</v>
      </c>
      <c r="B29" s="23"/>
      <c r="C29" s="23"/>
      <c r="D29" s="24" t="s">
        <v>41</v>
      </c>
      <c r="E29" s="23"/>
      <c r="F29" s="23"/>
    </row>
    <row r="30" spans="1:6" ht="16.5" customHeight="1">
      <c r="A30" s="11" t="s">
        <v>42</v>
      </c>
      <c r="B30" s="25">
        <f>65+350+72+72+36+25.2+91+36+18+36+78+36+72+78+60+150+36+54+1000+500+30+60+60+60+60+60+250</f>
        <v>3445.2</v>
      </c>
      <c r="C30" s="25">
        <v>2574</v>
      </c>
      <c r="D30" s="26" t="s">
        <v>43</v>
      </c>
      <c r="E30" s="27">
        <f>65+60+60+60+60+60+42+65+30+30+65+100+10+12+50+30+50+65+100+50+50+30+50+50+50+100+50+50+50+100+100+60+65+65+100+60+30+50+50+50+60+51+100+50+50+50+30+30+30+200+10+50+50+100+30+100+150+100+100+50+100+100+100+50+50+50+50+50+50+60+50+50+50+50+50+50+50+50+50+100+50+50+50+50+50+50+50+100</f>
        <v>5325</v>
      </c>
      <c r="F30" s="27">
        <v>3060</v>
      </c>
    </row>
    <row r="31" spans="1:6" ht="16.5" customHeight="1">
      <c r="A31" s="11" t="s">
        <v>44</v>
      </c>
      <c r="B31" s="14">
        <v>0</v>
      </c>
      <c r="C31" s="14"/>
      <c r="D31" s="11" t="s">
        <v>45</v>
      </c>
      <c r="E31" s="15">
        <v>0</v>
      </c>
      <c r="F31" s="15">
        <v>0</v>
      </c>
    </row>
    <row r="32" spans="1:6" ht="16.5" customHeight="1">
      <c r="A32" s="17" t="s">
        <v>24</v>
      </c>
      <c r="B32" s="14">
        <f>SUM(B30:B31)</f>
        <v>3445.2</v>
      </c>
      <c r="C32" s="14">
        <f>SUM(C30:C31)</f>
        <v>2574</v>
      </c>
      <c r="D32" s="17" t="s">
        <v>24</v>
      </c>
      <c r="E32" s="15">
        <f>SUM(E30:E31)</f>
        <v>5325</v>
      </c>
      <c r="F32" s="15">
        <f>SUM(F30:F31)</f>
        <v>3060</v>
      </c>
    </row>
    <row r="33" spans="1:6" ht="16.5" customHeight="1">
      <c r="A33" s="16"/>
      <c r="B33" s="14"/>
      <c r="C33" s="14"/>
      <c r="D33" s="17" t="s">
        <v>46</v>
      </c>
      <c r="E33" s="19">
        <f>+E32-B32</f>
        <v>1879.8000000000002</v>
      </c>
      <c r="F33" s="19">
        <f>+F32-C32</f>
        <v>486</v>
      </c>
    </row>
    <row r="34" spans="1:6" ht="16.5" customHeight="1">
      <c r="A34" s="7" t="s">
        <v>47</v>
      </c>
      <c r="B34" s="8"/>
      <c r="C34" s="8"/>
      <c r="D34" s="7" t="s">
        <v>48</v>
      </c>
      <c r="E34" s="9"/>
      <c r="F34" s="9"/>
    </row>
    <row r="35" spans="1:6" ht="16.5" customHeight="1">
      <c r="A35" s="11" t="s">
        <v>49</v>
      </c>
      <c r="B35" s="14">
        <f>55.99+30.6+9+15.4+6.1+15.4+62.75</f>
        <v>195.24</v>
      </c>
      <c r="C35" s="14">
        <v>166.62</v>
      </c>
      <c r="D35" s="11" t="s">
        <v>50</v>
      </c>
      <c r="E35" s="15">
        <v>0</v>
      </c>
      <c r="F35" s="15">
        <v>0</v>
      </c>
    </row>
    <row r="36" spans="1:6" ht="16.5" customHeight="1">
      <c r="A36" s="11" t="s">
        <v>51</v>
      </c>
      <c r="B36" s="14"/>
      <c r="C36" s="14"/>
      <c r="D36" s="11" t="s">
        <v>52</v>
      </c>
      <c r="E36" s="15"/>
      <c r="F36" s="15"/>
    </row>
    <row r="37" spans="1:6" ht="16.5" customHeight="1">
      <c r="A37" s="11" t="s">
        <v>53</v>
      </c>
      <c r="B37" s="14"/>
      <c r="C37" s="14"/>
      <c r="D37" s="11" t="s">
        <v>54</v>
      </c>
      <c r="E37" s="15"/>
      <c r="F37" s="15"/>
    </row>
    <row r="38" spans="1:6" ht="16.5" customHeight="1">
      <c r="A38" s="11" t="s">
        <v>55</v>
      </c>
      <c r="B38" s="14"/>
      <c r="C38" s="14"/>
      <c r="D38" s="11" t="s">
        <v>56</v>
      </c>
      <c r="E38" s="15"/>
      <c r="F38" s="15"/>
    </row>
    <row r="39" spans="1:6" ht="16.5" customHeight="1">
      <c r="A39" s="11" t="s">
        <v>57</v>
      </c>
      <c r="B39" s="14"/>
      <c r="C39" s="14"/>
      <c r="D39" s="11" t="s">
        <v>58</v>
      </c>
      <c r="E39" s="15"/>
      <c r="F39" s="15"/>
    </row>
    <row r="40" spans="1:6" ht="16.5" customHeight="1">
      <c r="A40" s="17" t="s">
        <v>24</v>
      </c>
      <c r="B40" s="14">
        <f>SUM(B35:B39)</f>
        <v>195.24</v>
      </c>
      <c r="C40" s="14">
        <f>SUM(C35:C39)</f>
        <v>166.62</v>
      </c>
      <c r="D40" s="17" t="s">
        <v>24</v>
      </c>
      <c r="E40" s="15">
        <f>SUM(E35:E39)</f>
        <v>0</v>
      </c>
      <c r="F40" s="15">
        <f>SUM(F35:F39)</f>
        <v>0</v>
      </c>
    </row>
    <row r="41" spans="1:6" ht="16.5" customHeight="1">
      <c r="A41" s="10"/>
      <c r="B41" s="8"/>
      <c r="C41" s="28"/>
      <c r="D41" s="17" t="s">
        <v>59</v>
      </c>
      <c r="E41" s="18">
        <f>+E40-B40</f>
        <v>-195.24</v>
      </c>
      <c r="F41" s="18">
        <f>+F40-C35</f>
        <v>-166.62</v>
      </c>
    </row>
    <row r="42" spans="1:6" ht="16.5" customHeight="1">
      <c r="A42" s="7" t="s">
        <v>60</v>
      </c>
      <c r="B42" s="14"/>
      <c r="C42" s="15"/>
      <c r="D42" s="29" t="s">
        <v>61</v>
      </c>
      <c r="E42" s="15"/>
      <c r="F42" s="15"/>
    </row>
    <row r="43" spans="1:6" ht="30">
      <c r="A43" s="11" t="s">
        <v>62</v>
      </c>
      <c r="B43" s="8">
        <v>16</v>
      </c>
      <c r="C43" s="9">
        <v>37</v>
      </c>
      <c r="D43" s="30" t="s">
        <v>63</v>
      </c>
      <c r="E43" s="9">
        <v>0</v>
      </c>
      <c r="F43" s="9">
        <v>0</v>
      </c>
    </row>
    <row r="44" spans="1:6" ht="16.5" customHeight="1">
      <c r="A44" s="11" t="s">
        <v>64</v>
      </c>
      <c r="B44" s="8">
        <v>215.01</v>
      </c>
      <c r="C44" s="9">
        <v>215.01</v>
      </c>
      <c r="D44" s="30" t="s">
        <v>65</v>
      </c>
      <c r="E44" s="15">
        <v>0</v>
      </c>
      <c r="F44" s="15">
        <v>0</v>
      </c>
    </row>
    <row r="45" spans="1:6" ht="16.5" customHeight="1">
      <c r="A45" s="24" t="s">
        <v>13</v>
      </c>
      <c r="B45" s="8">
        <v>0</v>
      </c>
      <c r="C45" s="9">
        <v>0</v>
      </c>
      <c r="D45" s="31"/>
      <c r="E45" s="15"/>
      <c r="F45" s="15"/>
    </row>
    <row r="46" spans="1:6" ht="16.5" customHeight="1">
      <c r="A46" s="24" t="s">
        <v>15</v>
      </c>
      <c r="B46" s="8">
        <v>0</v>
      </c>
      <c r="C46" s="9">
        <v>0</v>
      </c>
      <c r="D46" s="31"/>
      <c r="E46" s="15"/>
      <c r="F46" s="15"/>
    </row>
    <row r="47" spans="1:6" ht="16.5" customHeight="1">
      <c r="A47" s="24" t="s">
        <v>66</v>
      </c>
      <c r="B47" s="8">
        <v>209.35</v>
      </c>
      <c r="C47" s="9">
        <v>181.44</v>
      </c>
      <c r="D47" s="31"/>
      <c r="E47" s="15"/>
      <c r="F47" s="15"/>
    </row>
    <row r="48" spans="1:6" ht="16.5" customHeight="1">
      <c r="A48" s="24" t="s">
        <v>67</v>
      </c>
      <c r="B48" s="8">
        <f>85.4+55.72+3</f>
        <v>144.12</v>
      </c>
      <c r="C48" s="9"/>
      <c r="D48" s="31"/>
      <c r="E48" s="22"/>
      <c r="F48" s="15"/>
    </row>
    <row r="49" spans="1:6" ht="16.5" customHeight="1">
      <c r="A49" s="32" t="s">
        <v>24</v>
      </c>
      <c r="B49" s="14">
        <f>SUM(B43:B48)</f>
        <v>584.48</v>
      </c>
      <c r="C49" s="15">
        <f>SUM(C43:C47)</f>
        <v>433.45</v>
      </c>
      <c r="D49" s="33" t="s">
        <v>24</v>
      </c>
      <c r="E49" s="22">
        <f>SUM(E43:E47)</f>
        <v>0</v>
      </c>
      <c r="F49" s="22">
        <f>SUM(F43:F47)</f>
        <v>0</v>
      </c>
    </row>
    <row r="50" spans="1:6" ht="16.5" customHeight="1">
      <c r="A50" s="34" t="s">
        <v>68</v>
      </c>
      <c r="B50" s="14">
        <f>+B17+B26+B32+B40+B49</f>
        <v>9775.42</v>
      </c>
      <c r="C50" s="35">
        <f>+C17+C26+C32+C40+C49</f>
        <v>10026.420000000002</v>
      </c>
      <c r="D50" s="36" t="s">
        <v>69</v>
      </c>
      <c r="E50" s="15">
        <f>+E17+E26+E32+E40+E49</f>
        <v>9906.0499999999993</v>
      </c>
      <c r="F50" s="15">
        <f>+F17+F26+F32+F40+F49</f>
        <v>7319</v>
      </c>
    </row>
    <row r="51" spans="1:6" ht="16.5" customHeight="1">
      <c r="A51" s="37"/>
      <c r="B51" s="8"/>
      <c r="C51" s="9"/>
      <c r="D51" s="33" t="s">
        <v>70</v>
      </c>
      <c r="E51" s="38">
        <f>+E50-B50</f>
        <v>130.6299999999992</v>
      </c>
      <c r="F51" s="38">
        <f>+F50-C50</f>
        <v>-2707.4200000000019</v>
      </c>
    </row>
    <row r="52" spans="1:6" ht="16.5" customHeight="1">
      <c r="A52" s="39"/>
      <c r="B52" s="14"/>
      <c r="C52" s="15"/>
      <c r="D52" s="33" t="s">
        <v>71</v>
      </c>
      <c r="E52" s="15">
        <v>0</v>
      </c>
      <c r="F52" s="15">
        <v>0</v>
      </c>
    </row>
    <row r="53" spans="1:6" ht="36">
      <c r="A53" s="37"/>
      <c r="B53" s="8"/>
      <c r="C53" s="9"/>
      <c r="D53" s="40" t="s">
        <v>72</v>
      </c>
      <c r="E53" s="41">
        <f>+E51-E52</f>
        <v>130.6299999999992</v>
      </c>
      <c r="F53" s="41">
        <f>+F51-F52</f>
        <v>-2707.4200000000019</v>
      </c>
    </row>
    <row r="54" spans="1:6" ht="16.5" customHeight="1">
      <c r="A54" s="42" t="s">
        <v>73</v>
      </c>
      <c r="B54" s="2">
        <v>2021</v>
      </c>
      <c r="C54" s="2">
        <v>2020</v>
      </c>
      <c r="D54" s="7" t="s">
        <v>74</v>
      </c>
      <c r="E54" s="2">
        <v>2021</v>
      </c>
      <c r="F54" s="2">
        <v>2020</v>
      </c>
    </row>
    <row r="55" spans="1:6" ht="16.5" customHeight="1">
      <c r="A55" s="24" t="s">
        <v>75</v>
      </c>
      <c r="B55" s="9">
        <v>0</v>
      </c>
      <c r="C55" s="9">
        <v>0</v>
      </c>
      <c r="D55" s="11" t="s">
        <v>76</v>
      </c>
      <c r="E55" s="23">
        <v>0</v>
      </c>
      <c r="F55" s="23">
        <v>0</v>
      </c>
    </row>
    <row r="56" spans="1:6" ht="16.5" customHeight="1">
      <c r="A56" s="24" t="s">
        <v>77</v>
      </c>
      <c r="B56" s="9">
        <v>0</v>
      </c>
      <c r="C56" s="9">
        <v>0</v>
      </c>
      <c r="D56" s="11" t="s">
        <v>78</v>
      </c>
      <c r="E56" s="23">
        <v>0</v>
      </c>
      <c r="F56" s="23">
        <v>0</v>
      </c>
    </row>
    <row r="57" spans="1:6" ht="16.5" customHeight="1">
      <c r="A57" s="24" t="s">
        <v>79</v>
      </c>
      <c r="B57" s="9">
        <v>0</v>
      </c>
      <c r="C57" s="9">
        <v>0</v>
      </c>
      <c r="D57" s="11" t="s">
        <v>80</v>
      </c>
      <c r="E57" s="23"/>
      <c r="F57" s="23"/>
    </row>
    <row r="58" spans="1:6" ht="16.5" customHeight="1">
      <c r="A58" s="24" t="s">
        <v>81</v>
      </c>
      <c r="B58" s="9"/>
      <c r="C58" s="9"/>
      <c r="D58" s="11" t="s">
        <v>82</v>
      </c>
      <c r="E58" s="23"/>
      <c r="F58" s="23"/>
    </row>
    <row r="59" spans="1:6" ht="16.5" customHeight="1">
      <c r="A59" s="32" t="s">
        <v>24</v>
      </c>
      <c r="B59" s="15">
        <f>SUM(B55:B58)</f>
        <v>0</v>
      </c>
      <c r="C59" s="15">
        <f>SUM(C55:C58)</f>
        <v>0</v>
      </c>
      <c r="D59" s="17" t="s">
        <v>24</v>
      </c>
      <c r="E59" s="23">
        <f>SUM(E55:E58)</f>
        <v>0</v>
      </c>
      <c r="F59" s="23">
        <f>SUM(F55:F58)</f>
        <v>0</v>
      </c>
    </row>
    <row r="60" spans="1:6" ht="16.5" customHeight="1">
      <c r="A60" s="39"/>
      <c r="B60" s="15"/>
      <c r="C60" s="15"/>
      <c r="D60" s="17" t="s">
        <v>71</v>
      </c>
      <c r="E60" s="23"/>
      <c r="F60" s="23"/>
    </row>
    <row r="61" spans="1:6" ht="16.5" customHeight="1">
      <c r="A61" s="37"/>
      <c r="B61" s="9"/>
      <c r="C61" s="9"/>
      <c r="D61" s="17" t="s">
        <v>83</v>
      </c>
      <c r="E61" s="23">
        <f>+E59-B59-E60</f>
        <v>0</v>
      </c>
      <c r="F61" s="23">
        <f>+F59-C59-F60</f>
        <v>0</v>
      </c>
    </row>
    <row r="63" spans="1:6" ht="16.5" customHeight="1">
      <c r="A63" s="146" t="s">
        <v>84</v>
      </c>
      <c r="B63" s="146"/>
      <c r="C63" s="146"/>
      <c r="D63" s="146"/>
      <c r="E63" s="23">
        <f>E53</f>
        <v>130.6299999999992</v>
      </c>
      <c r="F63" s="23">
        <f>F53</f>
        <v>-2707.4200000000019</v>
      </c>
    </row>
    <row r="64" spans="1:6" ht="16.5" customHeight="1">
      <c r="A64" s="146" t="s">
        <v>85</v>
      </c>
      <c r="B64" s="146"/>
      <c r="C64" s="146"/>
      <c r="D64" s="146"/>
      <c r="E64" s="23">
        <f>E61</f>
        <v>0</v>
      </c>
      <c r="F64" s="23">
        <f>F61</f>
        <v>0</v>
      </c>
    </row>
    <row r="65" spans="1:6" ht="16.5" customHeight="1">
      <c r="A65" s="146" t="s">
        <v>86</v>
      </c>
      <c r="B65" s="146"/>
      <c r="C65" s="146"/>
      <c r="D65" s="146"/>
      <c r="E65" s="44">
        <f>SUM(E63:E64)</f>
        <v>130.6299999999992</v>
      </c>
      <c r="F65" s="44">
        <f>SUM(F63:F64)</f>
        <v>-2707.4200000000019</v>
      </c>
    </row>
    <row r="67" spans="1:6" ht="16.5" customHeight="1">
      <c r="A67" s="144" t="s">
        <v>87</v>
      </c>
      <c r="B67" s="144"/>
      <c r="C67" s="144"/>
      <c r="D67" s="144"/>
      <c r="E67" s="5">
        <f>+E3+E4+E65</f>
        <v>161.5099999999992</v>
      </c>
      <c r="F67" s="5">
        <f>+F3+F4+F65</f>
        <v>30.87999999999829</v>
      </c>
    </row>
    <row r="68" spans="1:6" ht="16.5" customHeight="1">
      <c r="A68" s="145" t="s">
        <v>2</v>
      </c>
      <c r="B68" s="145"/>
      <c r="C68" s="145"/>
      <c r="D68" s="145"/>
      <c r="E68" s="5"/>
      <c r="F68" s="5"/>
    </row>
    <row r="69" spans="1:6" ht="16.5" customHeight="1">
      <c r="A69" s="145" t="s">
        <v>3</v>
      </c>
      <c r="B69" s="145"/>
      <c r="C69" s="145"/>
      <c r="D69" s="145"/>
      <c r="E69" s="5"/>
      <c r="F69" s="5"/>
    </row>
    <row r="70" spans="1:6" ht="16.5" customHeight="1">
      <c r="A70" s="45"/>
      <c r="B70" s="45"/>
      <c r="C70" s="45"/>
      <c r="D70" s="45"/>
    </row>
    <row r="71" spans="1:6" ht="16.5" customHeight="1">
      <c r="A71" s="147" t="s">
        <v>88</v>
      </c>
      <c r="B71" s="147"/>
      <c r="C71" s="147"/>
      <c r="D71" s="147"/>
      <c r="E71" s="147"/>
      <c r="F71" s="147"/>
    </row>
    <row r="72" spans="1:6" ht="16.5" customHeight="1">
      <c r="A72" s="7" t="s">
        <v>89</v>
      </c>
      <c r="B72" s="23"/>
      <c r="C72" s="23"/>
      <c r="D72" s="29" t="s">
        <v>90</v>
      </c>
      <c r="E72" s="46"/>
      <c r="F72" s="46"/>
    </row>
    <row r="73" spans="1:6" ht="16.5" customHeight="1">
      <c r="A73" s="11" t="s">
        <v>91</v>
      </c>
      <c r="B73" s="23"/>
      <c r="C73" s="23"/>
      <c r="D73" s="30" t="s">
        <v>91</v>
      </c>
      <c r="E73" s="47"/>
      <c r="F73" s="47"/>
    </row>
    <row r="74" spans="1:6" ht="16.5" customHeight="1">
      <c r="A74" s="11" t="s">
        <v>92</v>
      </c>
      <c r="B74" s="23"/>
      <c r="C74" s="23"/>
      <c r="D74" s="30" t="s">
        <v>92</v>
      </c>
      <c r="E74" s="47"/>
      <c r="F74" s="47"/>
    </row>
    <row r="75" spans="1:6" ht="16.5" customHeight="1">
      <c r="A75" s="17" t="s">
        <v>24</v>
      </c>
      <c r="B75" s="23"/>
      <c r="C75" s="23"/>
      <c r="D75" s="33" t="s">
        <v>24</v>
      </c>
      <c r="E75" s="48"/>
      <c r="F75" s="48"/>
    </row>
    <row r="77" spans="1:6" ht="15.75" customHeight="1">
      <c r="A77" s="142" t="s">
        <v>93</v>
      </c>
      <c r="B77" s="142"/>
      <c r="C77" s="142"/>
      <c r="D77" s="142"/>
      <c r="E77" s="142"/>
      <c r="F77" s="142"/>
    </row>
  </sheetData>
  <mergeCells count="12">
    <mergeCell ref="A77:F77"/>
    <mergeCell ref="A1:F1"/>
    <mergeCell ref="A2:D2"/>
    <mergeCell ref="A3:D3"/>
    <mergeCell ref="A4:D4"/>
    <mergeCell ref="A63:D63"/>
    <mergeCell ref="A64:D64"/>
    <mergeCell ref="A65:D65"/>
    <mergeCell ref="A67:D67"/>
    <mergeCell ref="A68:D68"/>
    <mergeCell ref="A69:D69"/>
    <mergeCell ref="A71:F71"/>
  </mergeCells>
  <printOptions horizontalCentered="1" verticalCentered="1"/>
  <pageMargins left="0.31535433070866142" right="0.31535433070866142" top="0.55118110236220474" bottom="0.55118110236220474" header="0.15748031496062992" footer="0.15748031496062992"/>
  <pageSetup paperSize="0" fitToWidth="0" fitToHeight="0" orientation="landscape" horizontalDpi="0" verticalDpi="0" copies="0"/>
  <headerFooter alignWithMargins="0"/>
  <rowBreaks count="1" manualBreakCount="1">
    <brk id="3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7"/>
  <sheetViews>
    <sheetView topLeftCell="A40" workbookViewId="0">
      <selection activeCell="H8" sqref="H8"/>
    </sheetView>
  </sheetViews>
  <sheetFormatPr defaultRowHeight="15"/>
  <cols>
    <col min="1" max="1" width="42.375" style="1" customWidth="1"/>
    <col min="2" max="2" width="12.5" style="131" customWidth="1"/>
    <col min="3" max="3" width="11.5" style="1" customWidth="1"/>
    <col min="4" max="4" width="12.625" style="43" customWidth="1"/>
    <col min="5" max="5" width="10.25" style="43" customWidth="1"/>
    <col min="6" max="6" width="45.5" style="1" customWidth="1"/>
    <col min="7" max="7" width="14.375" style="131" customWidth="1"/>
    <col min="8" max="8" width="13" style="1" customWidth="1"/>
    <col min="9" max="9" width="14.375" style="1" customWidth="1"/>
    <col min="10" max="10" width="10.25" style="43" customWidth="1"/>
    <col min="11" max="1024" width="7.75" style="1" customWidth="1"/>
  </cols>
  <sheetData>
    <row r="1" spans="1:10" ht="15.75">
      <c r="A1" s="143" t="s">
        <v>352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s="102" customFormat="1" ht="16.5" customHeight="1">
      <c r="A2" s="144" t="s">
        <v>1</v>
      </c>
      <c r="B2" s="144"/>
      <c r="C2" s="144"/>
      <c r="D2" s="144"/>
      <c r="E2" s="144"/>
      <c r="F2" s="144"/>
      <c r="G2" s="89">
        <v>2024</v>
      </c>
      <c r="H2" s="89">
        <v>2023</v>
      </c>
      <c r="I2" s="118">
        <v>2022</v>
      </c>
      <c r="J2" s="89">
        <v>2021</v>
      </c>
    </row>
    <row r="3" spans="1:10" s="102" customFormat="1" ht="16.5" customHeight="1">
      <c r="A3" s="145" t="s">
        <v>2</v>
      </c>
      <c r="B3" s="145"/>
      <c r="C3" s="145"/>
      <c r="D3" s="145"/>
      <c r="E3" s="145"/>
      <c r="F3" s="145"/>
      <c r="G3" s="119">
        <v>220.22</v>
      </c>
      <c r="H3" s="120"/>
      <c r="I3" s="90"/>
      <c r="J3" s="92"/>
    </row>
    <row r="4" spans="1:10" s="102" customFormat="1" ht="16.5" customHeight="1">
      <c r="A4" s="145" t="s">
        <v>3</v>
      </c>
      <c r="B4" s="145"/>
      <c r="C4" s="145"/>
      <c r="D4" s="145"/>
      <c r="E4" s="145"/>
      <c r="F4" s="145"/>
      <c r="G4" s="119">
        <v>179.75</v>
      </c>
      <c r="H4" s="5">
        <v>1144.3900000000001</v>
      </c>
      <c r="I4" s="121">
        <v>161.51</v>
      </c>
      <c r="J4" s="5">
        <v>30.88</v>
      </c>
    </row>
    <row r="5" spans="1:10" ht="16.5" customHeight="1">
      <c r="A5" s="7" t="s">
        <v>4</v>
      </c>
      <c r="B5" s="89">
        <v>2024</v>
      </c>
      <c r="C5" s="2">
        <v>2023</v>
      </c>
      <c r="D5" s="2">
        <v>2022</v>
      </c>
      <c r="E5" s="2">
        <v>2021</v>
      </c>
      <c r="F5" s="7" t="s">
        <v>5</v>
      </c>
      <c r="G5" s="122">
        <v>2024</v>
      </c>
      <c r="H5" s="2">
        <v>2023</v>
      </c>
      <c r="I5" s="113">
        <v>2022</v>
      </c>
      <c r="J5" s="2">
        <v>2021</v>
      </c>
    </row>
    <row r="6" spans="1:10" ht="16.5" customHeight="1">
      <c r="A6" s="7" t="s">
        <v>6</v>
      </c>
      <c r="B6" s="123"/>
      <c r="C6" s="7"/>
      <c r="D6" s="52"/>
      <c r="E6" s="8"/>
      <c r="F6" s="7" t="s">
        <v>7</v>
      </c>
      <c r="G6" s="122"/>
      <c r="H6" s="42"/>
      <c r="I6" s="103"/>
      <c r="J6" s="9"/>
    </row>
    <row r="7" spans="1:10" ht="16.5" customHeight="1">
      <c r="A7" s="10"/>
      <c r="B7" s="124"/>
      <c r="C7" s="10"/>
      <c r="D7" s="8"/>
      <c r="E7" s="8"/>
      <c r="F7" s="11" t="s">
        <v>8</v>
      </c>
      <c r="G7" s="47">
        <v>800</v>
      </c>
      <c r="H7" s="47">
        <v>750</v>
      </c>
      <c r="I7" s="103">
        <v>730</v>
      </c>
      <c r="J7" s="9">
        <v>800</v>
      </c>
    </row>
    <row r="8" spans="1:10" ht="16.5" customHeight="1">
      <c r="A8" s="11" t="s">
        <v>9</v>
      </c>
      <c r="B8" s="53">
        <v>4500</v>
      </c>
      <c r="C8" s="53">
        <v>4915</v>
      </c>
      <c r="D8" s="53">
        <v>4378</v>
      </c>
      <c r="E8" s="8">
        <f>400+720+230+1143+80</f>
        <v>2573</v>
      </c>
      <c r="F8" s="11" t="s">
        <v>10</v>
      </c>
      <c r="G8" s="47">
        <v>1000</v>
      </c>
      <c r="H8" s="47">
        <v>1400</v>
      </c>
      <c r="I8" s="103">
        <v>840</v>
      </c>
      <c r="J8" s="9">
        <f>140+70+140+70+70+25+140+140+160+70+140</f>
        <v>1165</v>
      </c>
    </row>
    <row r="9" spans="1:10" ht="135">
      <c r="A9" s="12" t="s">
        <v>11</v>
      </c>
      <c r="B9" s="8">
        <v>450</v>
      </c>
      <c r="C9" s="8">
        <v>435</v>
      </c>
      <c r="D9" s="8">
        <v>681</v>
      </c>
      <c r="E9" s="8">
        <f>135+232.5+60+150</f>
        <v>577.5</v>
      </c>
      <c r="F9" s="11" t="s">
        <v>96</v>
      </c>
      <c r="G9" s="24"/>
      <c r="H9" s="24"/>
      <c r="I9" s="103"/>
      <c r="J9" s="9">
        <v>0</v>
      </c>
    </row>
    <row r="10" spans="1:10" ht="16.5" customHeight="1">
      <c r="A10" s="11" t="s">
        <v>13</v>
      </c>
      <c r="B10" s="8"/>
      <c r="C10" s="11"/>
      <c r="D10" s="53"/>
      <c r="E10" s="14">
        <v>0</v>
      </c>
      <c r="F10" s="13" t="s">
        <v>14</v>
      </c>
      <c r="G10" s="23">
        <v>1700</v>
      </c>
      <c r="H10" s="23">
        <v>1715</v>
      </c>
      <c r="I10" s="103">
        <v>3047.15</v>
      </c>
      <c r="J10" s="15">
        <f>300+150+300+600+25+93+115+25+250+10+125+180+10+87+25</f>
        <v>2295</v>
      </c>
    </row>
    <row r="11" spans="1:10" ht="16.5" customHeight="1">
      <c r="A11" s="11" t="s">
        <v>15</v>
      </c>
      <c r="B11" s="8"/>
      <c r="C11" s="11"/>
      <c r="D11" s="53"/>
      <c r="E11" s="14">
        <v>0</v>
      </c>
      <c r="F11" s="13" t="s">
        <v>16</v>
      </c>
      <c r="G11" s="23">
        <v>300</v>
      </c>
      <c r="H11" s="23"/>
      <c r="I11" s="103">
        <v>345.99</v>
      </c>
      <c r="J11" s="15">
        <v>321.05</v>
      </c>
    </row>
    <row r="12" spans="1:10" ht="30">
      <c r="A12" s="11" t="s">
        <v>17</v>
      </c>
      <c r="B12" s="8">
        <v>1800</v>
      </c>
      <c r="C12" s="14">
        <v>2400</v>
      </c>
      <c r="D12" s="14">
        <v>3600</v>
      </c>
      <c r="E12" s="14">
        <f>1200+600+600</f>
        <v>2400</v>
      </c>
      <c r="F12" s="13" t="s">
        <v>18</v>
      </c>
      <c r="G12" s="23"/>
      <c r="H12" s="23"/>
      <c r="I12" s="103"/>
      <c r="J12" s="15">
        <v>0</v>
      </c>
    </row>
    <row r="13" spans="1:10" ht="16.5" customHeight="1">
      <c r="A13" s="16" t="s">
        <v>19</v>
      </c>
      <c r="B13" s="8">
        <v>120</v>
      </c>
      <c r="C13" s="14">
        <v>119.37</v>
      </c>
      <c r="D13" s="14">
        <v>220.9</v>
      </c>
      <c r="E13" s="14"/>
      <c r="F13" s="13" t="s">
        <v>20</v>
      </c>
      <c r="G13" s="125"/>
      <c r="H13" s="23"/>
      <c r="I13" s="103"/>
      <c r="J13" s="15">
        <v>0</v>
      </c>
    </row>
    <row r="14" spans="1:10" ht="16.5" customHeight="1">
      <c r="B14" s="8"/>
      <c r="E14" s="14"/>
      <c r="F14" s="13" t="s">
        <v>97</v>
      </c>
      <c r="G14" s="125"/>
      <c r="H14" s="23">
        <v>0</v>
      </c>
      <c r="I14" s="103">
        <v>3846.15</v>
      </c>
      <c r="J14" s="15">
        <v>0</v>
      </c>
    </row>
    <row r="15" spans="1:10" ht="16.5" customHeight="1">
      <c r="A15" s="16"/>
      <c r="B15" s="8"/>
      <c r="C15" s="16"/>
      <c r="D15" s="14"/>
      <c r="E15" s="14"/>
      <c r="F15" s="13" t="s">
        <v>22</v>
      </c>
      <c r="G15" s="125"/>
      <c r="H15" s="23"/>
      <c r="I15" s="103"/>
      <c r="J15" s="15">
        <v>0</v>
      </c>
    </row>
    <row r="16" spans="1:10" ht="16.5" customHeight="1">
      <c r="A16" s="16"/>
      <c r="B16" s="8"/>
      <c r="C16" s="16"/>
      <c r="D16" s="14"/>
      <c r="E16" s="14"/>
      <c r="F16" s="11" t="s">
        <v>23</v>
      </c>
      <c r="G16" s="126"/>
      <c r="H16" s="47"/>
      <c r="I16" s="103">
        <v>330</v>
      </c>
      <c r="J16" s="15">
        <v>0</v>
      </c>
    </row>
    <row r="17" spans="1:10" ht="16.5" customHeight="1">
      <c r="A17" s="17" t="s">
        <v>24</v>
      </c>
      <c r="B17" s="54">
        <f>SUM(B8:B16)</f>
        <v>6870</v>
      </c>
      <c r="C17" s="54">
        <f>SUM(C8:C16)</f>
        <v>7869.37</v>
      </c>
      <c r="D17" s="54">
        <f>SUM(D8:D16)</f>
        <v>8879.9</v>
      </c>
      <c r="E17" s="54">
        <f>SUM(E8:E16)</f>
        <v>5550.5</v>
      </c>
      <c r="F17" s="17" t="s">
        <v>24</v>
      </c>
      <c r="G17" s="19">
        <f>SUM(G7:G16)</f>
        <v>3800</v>
      </c>
      <c r="H17" s="19">
        <f>SUM(H7:H16)</f>
        <v>3865</v>
      </c>
      <c r="I17" s="106">
        <f>SUM(I7:I16)</f>
        <v>9139.2899999999991</v>
      </c>
      <c r="J17" s="19">
        <f>SUM(J7:J16)</f>
        <v>4581.05</v>
      </c>
    </row>
    <row r="18" spans="1:10" ht="16.5" customHeight="1">
      <c r="A18" s="10"/>
      <c r="B18" s="124"/>
      <c r="C18" s="10"/>
      <c r="D18" s="8"/>
      <c r="E18" s="8"/>
      <c r="F18" s="17" t="s">
        <v>25</v>
      </c>
      <c r="G18" s="18"/>
      <c r="H18" s="18">
        <f>+H17-C17</f>
        <v>-4004.37</v>
      </c>
      <c r="I18" s="107">
        <f>+I17-D17</f>
        <v>259.38999999999942</v>
      </c>
      <c r="J18" s="18">
        <f>+J17-E17</f>
        <v>-969.44999999999982</v>
      </c>
    </row>
    <row r="19" spans="1:10" ht="16.5" customHeight="1">
      <c r="A19" s="7" t="s">
        <v>26</v>
      </c>
      <c r="B19" s="123"/>
      <c r="C19" s="7"/>
      <c r="D19" s="52"/>
      <c r="E19" s="14"/>
      <c r="F19" s="7" t="s">
        <v>27</v>
      </c>
      <c r="G19" s="46"/>
      <c r="H19" s="46"/>
      <c r="I19" s="103"/>
      <c r="J19" s="15"/>
    </row>
    <row r="20" spans="1:10" ht="16.5" customHeight="1">
      <c r="A20" s="11" t="s">
        <v>28</v>
      </c>
      <c r="B20" s="99"/>
      <c r="C20" s="11"/>
      <c r="D20" s="53"/>
      <c r="E20" s="8">
        <v>0</v>
      </c>
      <c r="F20" s="11" t="s">
        <v>29</v>
      </c>
      <c r="G20" s="47"/>
      <c r="H20" s="47"/>
      <c r="I20" s="103"/>
      <c r="J20" s="9">
        <v>0</v>
      </c>
    </row>
    <row r="21" spans="1:10" ht="16.5" customHeight="1">
      <c r="A21" s="11" t="s">
        <v>30</v>
      </c>
      <c r="B21" s="99"/>
      <c r="C21" s="11"/>
      <c r="D21" s="53"/>
      <c r="E21" s="8">
        <v>0</v>
      </c>
      <c r="F21" s="11" t="s">
        <v>31</v>
      </c>
      <c r="G21" s="47"/>
      <c r="H21" s="47"/>
      <c r="I21" s="103"/>
      <c r="J21" s="9">
        <v>0</v>
      </c>
    </row>
    <row r="22" spans="1:10" ht="16.5" customHeight="1">
      <c r="A22" s="11" t="s">
        <v>13</v>
      </c>
      <c r="B22" s="99"/>
      <c r="C22" s="11"/>
      <c r="D22" s="53"/>
      <c r="E22" s="8">
        <v>0</v>
      </c>
      <c r="F22" s="11" t="s">
        <v>32</v>
      </c>
      <c r="G22" s="47"/>
      <c r="H22" s="47"/>
      <c r="I22" s="103"/>
      <c r="J22" s="9">
        <v>0</v>
      </c>
    </row>
    <row r="23" spans="1:10" ht="16.5" customHeight="1">
      <c r="A23" s="11" t="s">
        <v>15</v>
      </c>
      <c r="B23" s="99"/>
      <c r="C23" s="11"/>
      <c r="D23" s="53"/>
      <c r="E23" s="8">
        <v>0</v>
      </c>
      <c r="F23" s="11" t="s">
        <v>33</v>
      </c>
      <c r="G23" s="47"/>
      <c r="H23" s="47"/>
      <c r="I23" s="103"/>
      <c r="J23" s="9">
        <v>0</v>
      </c>
    </row>
    <row r="24" spans="1:10" ht="16.5" customHeight="1">
      <c r="A24" s="11" t="s">
        <v>98</v>
      </c>
      <c r="B24" s="99"/>
      <c r="C24" s="11"/>
      <c r="D24" s="53"/>
      <c r="E24" s="8">
        <v>0</v>
      </c>
      <c r="F24" s="11" t="s">
        <v>35</v>
      </c>
      <c r="G24" s="47"/>
      <c r="H24" s="47"/>
      <c r="I24" s="103"/>
      <c r="J24" s="9">
        <v>0</v>
      </c>
    </row>
    <row r="25" spans="1:10" ht="16.5" customHeight="1">
      <c r="A25" s="16"/>
      <c r="B25" s="127"/>
      <c r="C25" s="16"/>
      <c r="D25" s="14"/>
      <c r="E25" s="14"/>
      <c r="F25" s="11" t="s">
        <v>36</v>
      </c>
      <c r="G25" s="47"/>
      <c r="H25" s="47"/>
      <c r="I25" s="103"/>
      <c r="J25" s="9">
        <v>0</v>
      </c>
    </row>
    <row r="26" spans="1:10" ht="16.5" customHeight="1">
      <c r="A26" s="17" t="s">
        <v>24</v>
      </c>
      <c r="B26" s="54">
        <f>SUM(B20:B25)</f>
        <v>0</v>
      </c>
      <c r="C26" s="54">
        <f>SUM(C20:C25)</f>
        <v>0</v>
      </c>
      <c r="D26" s="54">
        <f>SUM(D20:D25)</f>
        <v>0</v>
      </c>
      <c r="E26" s="54">
        <f>SUM(E20:E25)</f>
        <v>0</v>
      </c>
      <c r="F26" s="17" t="s">
        <v>24</v>
      </c>
      <c r="G26" s="19">
        <f>SUM(G20:G25)</f>
        <v>0</v>
      </c>
      <c r="H26" s="19">
        <f>SUM(H20:H25)</f>
        <v>0</v>
      </c>
      <c r="I26" s="106">
        <f>SUM(I20:I25)</f>
        <v>0</v>
      </c>
      <c r="J26" s="19">
        <f>SUM(J20:J25)</f>
        <v>0</v>
      </c>
    </row>
    <row r="27" spans="1:10" ht="16.5" customHeight="1">
      <c r="A27" s="16"/>
      <c r="B27" s="127"/>
      <c r="C27" s="16"/>
      <c r="D27" s="14"/>
      <c r="E27" s="14"/>
      <c r="F27" s="17" t="s">
        <v>37</v>
      </c>
      <c r="G27" s="48"/>
      <c r="H27" s="48"/>
      <c r="I27" s="33"/>
      <c r="J27" s="19">
        <f>+J26-E26</f>
        <v>0</v>
      </c>
    </row>
    <row r="28" spans="1:10" ht="16.5" customHeight="1">
      <c r="A28" s="7" t="s">
        <v>38</v>
      </c>
      <c r="B28" s="55"/>
      <c r="C28" s="55"/>
      <c r="D28" s="55"/>
      <c r="E28" s="20"/>
      <c r="F28" s="21" t="s">
        <v>39</v>
      </c>
      <c r="G28" s="46"/>
      <c r="H28" s="46"/>
      <c r="I28" s="56"/>
      <c r="J28" s="22"/>
    </row>
    <row r="29" spans="1:10" ht="16.5" customHeight="1">
      <c r="A29" s="11" t="s">
        <v>40</v>
      </c>
      <c r="B29" s="23"/>
      <c r="C29" s="23"/>
      <c r="D29" s="23"/>
      <c r="E29" s="23"/>
      <c r="F29" s="11" t="s">
        <v>41</v>
      </c>
      <c r="G29" s="47"/>
      <c r="H29" s="47"/>
      <c r="I29" s="108"/>
      <c r="J29" s="23"/>
    </row>
    <row r="30" spans="1:10" ht="16.5" customHeight="1">
      <c r="A30" s="11" t="s">
        <v>42</v>
      </c>
      <c r="B30" s="57">
        <v>2600</v>
      </c>
      <c r="C30" s="57">
        <v>2649</v>
      </c>
      <c r="D30" s="57">
        <f>3009.4+470.8</f>
        <v>3480.2000000000003</v>
      </c>
      <c r="E30" s="25">
        <f>65+350+72+72+36+25.2+91+36+18+36+78+36+72+78+60+150+36+54+1000+500+30+60+60+60+60+60+250</f>
        <v>3445.2</v>
      </c>
      <c r="F30" s="26" t="s">
        <v>43</v>
      </c>
      <c r="G30" s="47">
        <v>6000</v>
      </c>
      <c r="H30" s="47">
        <v>6365</v>
      </c>
      <c r="I30" s="109">
        <v>5008</v>
      </c>
      <c r="J30" s="27">
        <f>65+60+60+60+60+60+42+65+30+30+65+100+10+12+50+30+50+65+100+50+50+30+50+50+50+100+50+50+50+100+100+60+65+65+100+60+30+50+50+50+60+51+100+50+50+50+30+30+30+200+10+50+50+100+30+100+150+100+100+50+100+100+100+50+50+50+50+50+50+60+50+50+50+50+50+50+50+50+50+100+50+50+50+50+50+50+50+100</f>
        <v>5325</v>
      </c>
    </row>
    <row r="31" spans="1:10" ht="16.5" customHeight="1">
      <c r="A31" s="11" t="s">
        <v>44</v>
      </c>
      <c r="B31" s="53"/>
      <c r="C31" s="53"/>
      <c r="D31" s="53"/>
      <c r="E31" s="14">
        <v>0</v>
      </c>
      <c r="F31" s="11" t="s">
        <v>45</v>
      </c>
      <c r="G31" s="47"/>
      <c r="H31" s="47"/>
      <c r="I31" s="30"/>
      <c r="J31" s="15">
        <v>0</v>
      </c>
    </row>
    <row r="32" spans="1:10" ht="16.5" customHeight="1">
      <c r="A32" s="17" t="s">
        <v>24</v>
      </c>
      <c r="B32" s="54">
        <f>SUM(B30:B31)</f>
        <v>2600</v>
      </c>
      <c r="C32" s="54">
        <f>SUM(C30:C31)</f>
        <v>2649</v>
      </c>
      <c r="D32" s="54">
        <f>SUM(D30:D31)</f>
        <v>3480.2000000000003</v>
      </c>
      <c r="E32" s="54">
        <f>SUM(E30:E31)</f>
        <v>3445.2</v>
      </c>
      <c r="F32" s="17" t="s">
        <v>24</v>
      </c>
      <c r="G32" s="19">
        <f>SUM(G30:G31)</f>
        <v>6000</v>
      </c>
      <c r="H32" s="19">
        <f>SUM(H30:H31)</f>
        <v>6365</v>
      </c>
      <c r="I32" s="106">
        <f>SUM(I30:I31)</f>
        <v>5008</v>
      </c>
      <c r="J32" s="19">
        <f>SUM(J30:J31)</f>
        <v>5325</v>
      </c>
    </row>
    <row r="33" spans="1:10" ht="16.5" customHeight="1">
      <c r="A33" s="16"/>
      <c r="B33" s="127"/>
      <c r="C33" s="16"/>
      <c r="D33" s="14"/>
      <c r="E33" s="14"/>
      <c r="F33" s="17" t="s">
        <v>46</v>
      </c>
      <c r="G33" s="19">
        <f>+G32-B32</f>
        <v>3400</v>
      </c>
      <c r="H33" s="19">
        <f>+H32-C32</f>
        <v>3716</v>
      </c>
      <c r="I33" s="106">
        <f>+I32-D32</f>
        <v>1527.7999999999997</v>
      </c>
      <c r="J33" s="19">
        <f>+J32-E32</f>
        <v>1879.8000000000002</v>
      </c>
    </row>
    <row r="34" spans="1:10" ht="16.5" customHeight="1">
      <c r="A34" s="7" t="s">
        <v>47</v>
      </c>
      <c r="B34" s="123"/>
      <c r="C34" s="7"/>
      <c r="D34" s="52"/>
      <c r="E34" s="8"/>
      <c r="F34" s="7" t="s">
        <v>48</v>
      </c>
      <c r="G34" s="46"/>
      <c r="H34" s="46"/>
      <c r="I34" s="29"/>
      <c r="J34" s="9"/>
    </row>
    <row r="35" spans="1:10" ht="16.5" customHeight="1">
      <c r="A35" s="11" t="s">
        <v>49</v>
      </c>
      <c r="B35" s="53">
        <v>250</v>
      </c>
      <c r="C35" s="53">
        <v>233.44</v>
      </c>
      <c r="D35" s="53">
        <v>289.5</v>
      </c>
      <c r="E35" s="14">
        <f>55.99+30.6+9+15.4+6.1+15.4+62.75</f>
        <v>195.24</v>
      </c>
      <c r="F35" s="11" t="s">
        <v>50</v>
      </c>
      <c r="G35" s="47"/>
      <c r="H35" s="47"/>
      <c r="I35" s="30"/>
      <c r="J35" s="15">
        <v>0</v>
      </c>
    </row>
    <row r="36" spans="1:10" ht="16.5" customHeight="1">
      <c r="A36" s="11" t="s">
        <v>51</v>
      </c>
      <c r="B36" s="11"/>
      <c r="C36" s="11"/>
      <c r="D36" s="53"/>
      <c r="E36" s="14"/>
      <c r="F36" s="11" t="s">
        <v>52</v>
      </c>
      <c r="G36" s="47"/>
      <c r="H36" s="47"/>
      <c r="I36" s="30"/>
      <c r="J36" s="15"/>
    </row>
    <row r="37" spans="1:10" ht="16.5" customHeight="1">
      <c r="A37" s="11" t="s">
        <v>53</v>
      </c>
      <c r="B37" s="11"/>
      <c r="C37" s="11"/>
      <c r="D37" s="53"/>
      <c r="E37" s="14"/>
      <c r="F37" s="11" t="s">
        <v>54</v>
      </c>
      <c r="G37" s="47"/>
      <c r="H37" s="47"/>
      <c r="I37" s="30"/>
      <c r="J37" s="15"/>
    </row>
    <row r="38" spans="1:10" ht="16.5" customHeight="1">
      <c r="A38" s="11" t="s">
        <v>55</v>
      </c>
      <c r="B38" s="11"/>
      <c r="C38" s="11"/>
      <c r="D38" s="53"/>
      <c r="E38" s="14"/>
      <c r="F38" s="11" t="s">
        <v>56</v>
      </c>
      <c r="G38" s="47"/>
      <c r="H38" s="47"/>
      <c r="I38" s="30"/>
      <c r="J38" s="15"/>
    </row>
    <row r="39" spans="1:10" ht="16.5" customHeight="1">
      <c r="A39" s="11" t="s">
        <v>57</v>
      </c>
      <c r="B39" s="11"/>
      <c r="C39" s="11"/>
      <c r="D39" s="53"/>
      <c r="E39" s="14"/>
      <c r="F39" s="11" t="s">
        <v>58</v>
      </c>
      <c r="G39" s="47"/>
      <c r="H39" s="47"/>
      <c r="I39" s="30"/>
      <c r="J39" s="15"/>
    </row>
    <row r="40" spans="1:10" ht="16.5" customHeight="1">
      <c r="A40" s="17" t="s">
        <v>24</v>
      </c>
      <c r="B40" s="54">
        <f>SUM(B35:B39)</f>
        <v>250</v>
      </c>
      <c r="C40" s="54">
        <f>SUM(C35:C39)</f>
        <v>233.44</v>
      </c>
      <c r="D40" s="54">
        <f>SUM(D35:D39)</f>
        <v>289.5</v>
      </c>
      <c r="E40" s="54">
        <f>SUM(E35:E39)</f>
        <v>195.24</v>
      </c>
      <c r="F40" s="17" t="s">
        <v>24</v>
      </c>
      <c r="G40" s="19">
        <f>SUM(G35:G39)</f>
        <v>0</v>
      </c>
      <c r="H40" s="19">
        <f>SUM(H35:H39)</f>
        <v>0</v>
      </c>
      <c r="I40" s="106">
        <f>SUM(I35:I39)</f>
        <v>0</v>
      </c>
      <c r="J40" s="19">
        <f>SUM(J35:J39)</f>
        <v>0</v>
      </c>
    </row>
    <row r="41" spans="1:10" ht="16.5" customHeight="1">
      <c r="A41" s="10"/>
      <c r="B41" s="124"/>
      <c r="C41" s="10"/>
      <c r="D41" s="8"/>
      <c r="E41" s="8"/>
      <c r="F41" s="17" t="s">
        <v>59</v>
      </c>
      <c r="G41" s="18">
        <f>+G40-B40</f>
        <v>-250</v>
      </c>
      <c r="H41" s="18">
        <f>+H40-C40</f>
        <v>-233.44</v>
      </c>
      <c r="I41" s="107">
        <f>+I40-D40</f>
        <v>-289.5</v>
      </c>
      <c r="J41" s="18">
        <f>+J40-E40</f>
        <v>-195.24</v>
      </c>
    </row>
    <row r="42" spans="1:10" ht="16.5" customHeight="1">
      <c r="A42" s="7" t="s">
        <v>60</v>
      </c>
      <c r="B42" s="123"/>
      <c r="C42" s="7"/>
      <c r="D42" s="52"/>
      <c r="E42" s="14"/>
      <c r="F42" s="29" t="s">
        <v>61</v>
      </c>
      <c r="G42" s="46"/>
      <c r="H42" s="46"/>
      <c r="I42" s="29"/>
      <c r="J42" s="15"/>
    </row>
    <row r="43" spans="1:10" ht="30">
      <c r="A43" s="11" t="s">
        <v>62</v>
      </c>
      <c r="B43" s="8">
        <v>80</v>
      </c>
      <c r="C43" s="8">
        <v>72.31</v>
      </c>
      <c r="D43" s="8">
        <v>36.5</v>
      </c>
      <c r="E43" s="8">
        <v>16</v>
      </c>
      <c r="F43" s="30" t="s">
        <v>63</v>
      </c>
      <c r="G43" s="47"/>
      <c r="H43" s="47"/>
      <c r="I43" s="30"/>
      <c r="J43" s="9">
        <v>0</v>
      </c>
    </row>
    <row r="44" spans="1:10" ht="16.5" customHeight="1">
      <c r="A44" s="11" t="s">
        <v>64</v>
      </c>
      <c r="B44" s="8">
        <v>215</v>
      </c>
      <c r="C44" s="8">
        <v>215</v>
      </c>
      <c r="D44" s="53">
        <v>215.01</v>
      </c>
      <c r="E44" s="8">
        <v>215.01</v>
      </c>
      <c r="F44" s="30" t="s">
        <v>65</v>
      </c>
      <c r="G44" s="47">
        <v>200</v>
      </c>
      <c r="H44" s="47">
        <v>360</v>
      </c>
      <c r="I44" s="30"/>
      <c r="J44" s="15">
        <v>0</v>
      </c>
    </row>
    <row r="45" spans="1:10" ht="16.5" customHeight="1">
      <c r="A45" s="24" t="s">
        <v>13</v>
      </c>
      <c r="B45" s="11"/>
      <c r="C45" s="11"/>
      <c r="D45" s="53"/>
      <c r="E45" s="8">
        <v>0</v>
      </c>
      <c r="F45" s="31"/>
      <c r="G45" s="15"/>
      <c r="H45" s="15"/>
      <c r="I45" s="31"/>
      <c r="J45" s="15"/>
    </row>
    <row r="46" spans="1:10" ht="16.5" customHeight="1">
      <c r="A46" s="24" t="s">
        <v>15</v>
      </c>
      <c r="B46" s="11"/>
      <c r="C46" s="11"/>
      <c r="D46" s="53"/>
      <c r="E46" s="8">
        <v>0</v>
      </c>
      <c r="F46" s="31"/>
      <c r="G46" s="39"/>
      <c r="H46" s="39"/>
      <c r="I46" s="31"/>
      <c r="J46" s="15"/>
    </row>
    <row r="47" spans="1:10" ht="16.5" customHeight="1">
      <c r="A47" s="24" t="s">
        <v>66</v>
      </c>
      <c r="B47" s="53">
        <v>251.22</v>
      </c>
      <c r="C47" s="53">
        <v>251.22</v>
      </c>
      <c r="D47" s="53">
        <v>251.22</v>
      </c>
      <c r="E47" s="8">
        <v>209.35</v>
      </c>
      <c r="F47" s="31"/>
      <c r="G47" s="39"/>
      <c r="H47" s="39"/>
      <c r="I47" s="31"/>
      <c r="J47" s="15"/>
    </row>
    <row r="48" spans="1:10" ht="16.5" customHeight="1">
      <c r="A48" s="24" t="s">
        <v>99</v>
      </c>
      <c r="B48" s="99">
        <v>40</v>
      </c>
      <c r="C48" s="99">
        <f>12.08+22</f>
        <v>34.08</v>
      </c>
      <c r="D48" s="53">
        <v>12.08</v>
      </c>
      <c r="E48" s="8">
        <f>85.4+55.72+3</f>
        <v>144.12</v>
      </c>
      <c r="F48" s="31"/>
      <c r="G48" s="39"/>
      <c r="H48" s="39"/>
      <c r="I48" s="58"/>
      <c r="J48" s="22"/>
    </row>
    <row r="49" spans="1:10" ht="16.5" customHeight="1">
      <c r="A49" s="32" t="s">
        <v>24</v>
      </c>
      <c r="B49" s="54">
        <f>SUM(B43:B48)</f>
        <v>586.22</v>
      </c>
      <c r="C49" s="54">
        <f>SUM(C43:C48)</f>
        <v>572.61</v>
      </c>
      <c r="D49" s="54">
        <f>SUM(D43:D48)</f>
        <v>514.81000000000006</v>
      </c>
      <c r="E49" s="54">
        <f>SUM(E43:E48)</f>
        <v>584.48</v>
      </c>
      <c r="F49" s="33" t="s">
        <v>24</v>
      </c>
      <c r="G49" s="19">
        <f>SUM(G43:G47)</f>
        <v>200</v>
      </c>
      <c r="H49" s="19">
        <f>SUM(H43:H47)</f>
        <v>360</v>
      </c>
      <c r="I49" s="110">
        <f>SUM(I43:I47)</f>
        <v>0</v>
      </c>
      <c r="J49" s="59">
        <f>SUM(J43:J47)</f>
        <v>0</v>
      </c>
    </row>
    <row r="50" spans="1:10" ht="16.5" customHeight="1">
      <c r="A50" s="34" t="s">
        <v>68</v>
      </c>
      <c r="B50" s="54">
        <f>+B17+B26+B32+B40+B49</f>
        <v>10306.219999999999</v>
      </c>
      <c r="C50" s="54">
        <f>+C17+C26+C32+C40+C49</f>
        <v>11324.42</v>
      </c>
      <c r="D50" s="54">
        <f>+D17+D26+D32+D40+D49</f>
        <v>13164.41</v>
      </c>
      <c r="E50" s="54">
        <f>+E17+E26+E32+E40+E49</f>
        <v>9775.42</v>
      </c>
      <c r="F50" s="36" t="s">
        <v>69</v>
      </c>
      <c r="G50" s="19">
        <f>+G17+G26+G32+G40+G49</f>
        <v>10000</v>
      </c>
      <c r="H50" s="19">
        <f>+H17+H26+H32+H40+H49</f>
        <v>10590</v>
      </c>
      <c r="I50" s="106">
        <f>+I17+I26+I32+I40+I49</f>
        <v>14147.289999999999</v>
      </c>
      <c r="J50" s="19">
        <f>+J17+J26+J32+J40+J49</f>
        <v>9906.0499999999993</v>
      </c>
    </row>
    <row r="51" spans="1:10" ht="16.5" customHeight="1">
      <c r="A51" s="37"/>
      <c r="B51" s="124"/>
      <c r="C51" s="10"/>
      <c r="D51" s="8"/>
      <c r="E51" s="8"/>
      <c r="F51" s="33" t="s">
        <v>70</v>
      </c>
      <c r="G51" s="9">
        <f>+G50-B50</f>
        <v>-306.21999999999935</v>
      </c>
      <c r="H51" s="9">
        <f>+H50-C50</f>
        <v>-734.42000000000007</v>
      </c>
      <c r="I51" s="111">
        <f>+I50-D50</f>
        <v>982.8799999999992</v>
      </c>
      <c r="J51" s="38">
        <f>+J50-E50</f>
        <v>130.6299999999992</v>
      </c>
    </row>
    <row r="52" spans="1:10" ht="16.5" customHeight="1">
      <c r="A52" s="39"/>
      <c r="B52" s="127"/>
      <c r="C52" s="16"/>
      <c r="D52" s="14"/>
      <c r="E52" s="14"/>
      <c r="F52" s="33" t="s">
        <v>71</v>
      </c>
      <c r="G52" s="32"/>
      <c r="H52" s="32"/>
      <c r="I52" s="33"/>
      <c r="J52" s="15">
        <v>0</v>
      </c>
    </row>
    <row r="53" spans="1:10" ht="36">
      <c r="A53" s="37"/>
      <c r="B53" s="124"/>
      <c r="C53" s="10"/>
      <c r="D53" s="8"/>
      <c r="E53" s="8"/>
      <c r="F53" s="40" t="s">
        <v>72</v>
      </c>
      <c r="G53" s="9">
        <f>+G51-G52</f>
        <v>-306.21999999999935</v>
      </c>
      <c r="H53" s="9">
        <f>+H51-H52</f>
        <v>-734.42000000000007</v>
      </c>
      <c r="I53" s="112">
        <f>+I51-I52</f>
        <v>982.8799999999992</v>
      </c>
      <c r="J53" s="41">
        <f>+J51-J52</f>
        <v>130.6299999999992</v>
      </c>
    </row>
    <row r="54" spans="1:10" ht="16.5" customHeight="1">
      <c r="A54" s="42" t="s">
        <v>73</v>
      </c>
      <c r="B54" s="128"/>
      <c r="C54" s="2">
        <v>2023</v>
      </c>
      <c r="D54" s="2">
        <v>2022</v>
      </c>
      <c r="E54" s="2">
        <v>2021</v>
      </c>
      <c r="F54" s="7" t="s">
        <v>74</v>
      </c>
      <c r="G54" s="2">
        <v>2024</v>
      </c>
      <c r="H54" s="2">
        <v>2023</v>
      </c>
      <c r="I54" s="113">
        <v>2022</v>
      </c>
      <c r="J54" s="2">
        <v>2021</v>
      </c>
    </row>
    <row r="55" spans="1:10" ht="16.5" customHeight="1">
      <c r="A55" s="24" t="s">
        <v>75</v>
      </c>
      <c r="B55" s="126"/>
      <c r="C55" s="24"/>
      <c r="D55" s="47"/>
      <c r="E55" s="9">
        <v>0</v>
      </c>
      <c r="F55" s="11" t="s">
        <v>76</v>
      </c>
      <c r="G55" s="23"/>
      <c r="H55" s="23"/>
      <c r="I55" s="114"/>
      <c r="J55" s="23">
        <v>0</v>
      </c>
    </row>
    <row r="56" spans="1:10" ht="16.5" customHeight="1">
      <c r="A56" s="24" t="s">
        <v>77</v>
      </c>
      <c r="B56" s="126"/>
      <c r="C56" s="24"/>
      <c r="D56" s="47"/>
      <c r="E56" s="9">
        <v>0</v>
      </c>
      <c r="F56" s="11" t="s">
        <v>78</v>
      </c>
      <c r="G56" s="23"/>
      <c r="H56" s="23"/>
      <c r="I56" s="114"/>
      <c r="J56" s="23">
        <v>0</v>
      </c>
    </row>
    <row r="57" spans="1:10" ht="16.5" customHeight="1">
      <c r="A57" s="24" t="s">
        <v>79</v>
      </c>
      <c r="B57" s="126"/>
      <c r="C57" s="24"/>
      <c r="D57" s="47"/>
      <c r="E57" s="9">
        <v>0</v>
      </c>
      <c r="F57" s="11" t="s">
        <v>80</v>
      </c>
      <c r="G57" s="23"/>
      <c r="H57" s="23"/>
      <c r="I57" s="114"/>
      <c r="J57" s="23"/>
    </row>
    <row r="58" spans="1:10" ht="16.5" customHeight="1">
      <c r="A58" s="24" t="s">
        <v>81</v>
      </c>
      <c r="B58" s="126"/>
      <c r="C58" s="24"/>
      <c r="D58" s="47"/>
      <c r="E58" s="9"/>
      <c r="F58" s="11" t="s">
        <v>82</v>
      </c>
      <c r="G58" s="23"/>
      <c r="H58" s="23"/>
      <c r="I58" s="114"/>
      <c r="J58" s="23"/>
    </row>
    <row r="59" spans="1:10" ht="16.5" customHeight="1">
      <c r="A59" s="32" t="s">
        <v>24</v>
      </c>
      <c r="B59" s="126"/>
      <c r="C59" s="32"/>
      <c r="D59" s="15">
        <f>SUM(D55:D58)</f>
        <v>0</v>
      </c>
      <c r="E59" s="15">
        <f>SUM(E55:E58)</f>
        <v>0</v>
      </c>
      <c r="F59" s="17" t="s">
        <v>24</v>
      </c>
      <c r="G59" s="23"/>
      <c r="H59" s="23"/>
      <c r="I59" s="114">
        <f>SUM(I55:I58)</f>
        <v>0</v>
      </c>
      <c r="J59" s="23">
        <f>SUM(J55:J58)</f>
        <v>0</v>
      </c>
    </row>
    <row r="60" spans="1:10" ht="16.5" customHeight="1">
      <c r="A60" s="39"/>
      <c r="B60" s="129"/>
      <c r="C60" s="39"/>
      <c r="D60" s="15"/>
      <c r="E60" s="15"/>
      <c r="F60" s="17" t="s">
        <v>71</v>
      </c>
      <c r="G60" s="23"/>
      <c r="H60" s="23"/>
      <c r="I60" s="114"/>
      <c r="J60" s="23"/>
    </row>
    <row r="61" spans="1:10" ht="16.5" customHeight="1">
      <c r="A61" s="37"/>
      <c r="B61" s="130"/>
      <c r="C61" s="37"/>
      <c r="D61" s="9"/>
      <c r="E61" s="9"/>
      <c r="F61" s="17" t="s">
        <v>83</v>
      </c>
      <c r="G61" s="23"/>
      <c r="H61" s="23"/>
      <c r="I61" s="114">
        <f>+I59-D59-I60</f>
        <v>0</v>
      </c>
      <c r="J61" s="23">
        <f>+J59-E59-J60</f>
        <v>0</v>
      </c>
    </row>
    <row r="62" spans="1:10">
      <c r="G62" s="104"/>
      <c r="H62" s="104"/>
      <c r="I62" s="61"/>
    </row>
    <row r="63" spans="1:10" ht="16.5" customHeight="1">
      <c r="A63" s="146" t="s">
        <v>84</v>
      </c>
      <c r="B63" s="146"/>
      <c r="C63" s="146"/>
      <c r="D63" s="146"/>
      <c r="E63" s="146"/>
      <c r="F63" s="146"/>
      <c r="G63" s="23">
        <f>G53</f>
        <v>-306.21999999999935</v>
      </c>
      <c r="H63" s="23">
        <f>H53</f>
        <v>-734.42000000000007</v>
      </c>
      <c r="I63" s="114">
        <f>I53</f>
        <v>982.8799999999992</v>
      </c>
      <c r="J63" s="23">
        <f>J53</f>
        <v>130.6299999999992</v>
      </c>
    </row>
    <row r="64" spans="1:10" ht="16.5" customHeight="1">
      <c r="A64" s="146" t="s">
        <v>85</v>
      </c>
      <c r="B64" s="146"/>
      <c r="C64" s="146"/>
      <c r="D64" s="146"/>
      <c r="E64" s="146"/>
      <c r="F64" s="146"/>
      <c r="G64" s="24"/>
      <c r="H64" s="24"/>
      <c r="I64" s="114">
        <f>I61</f>
        <v>0</v>
      </c>
      <c r="J64" s="23">
        <f>J61</f>
        <v>0</v>
      </c>
    </row>
    <row r="65" spans="1:10" ht="16.5" customHeight="1">
      <c r="A65" s="146" t="s">
        <v>86</v>
      </c>
      <c r="B65" s="146"/>
      <c r="C65" s="146"/>
      <c r="D65" s="146"/>
      <c r="E65" s="146"/>
      <c r="F65" s="146"/>
      <c r="G65" s="44">
        <f>SUM(G63:G64)</f>
        <v>-306.21999999999935</v>
      </c>
      <c r="H65" s="44">
        <f>SUM(H63:H64)</f>
        <v>-734.42000000000007</v>
      </c>
      <c r="I65" s="132">
        <f>SUM(I63:I64)</f>
        <v>982.8799999999992</v>
      </c>
      <c r="J65" s="44">
        <f>SUM(J63:J64)</f>
        <v>130.6299999999992</v>
      </c>
    </row>
    <row r="66" spans="1:10">
      <c r="G66" s="125"/>
      <c r="H66" s="104"/>
      <c r="I66" s="62"/>
    </row>
    <row r="67" spans="1:10" ht="16.5" customHeight="1">
      <c r="A67" s="144" t="s">
        <v>87</v>
      </c>
      <c r="B67" s="144"/>
      <c r="C67" s="144"/>
      <c r="D67" s="144"/>
      <c r="E67" s="144"/>
      <c r="F67" s="144"/>
      <c r="G67" s="133">
        <f>+H67+G65</f>
        <v>103.75000000000068</v>
      </c>
      <c r="H67" s="5">
        <f>+H3+H4+H65</f>
        <v>409.97</v>
      </c>
      <c r="I67" s="121">
        <f>+I3+I4+I65</f>
        <v>1144.3899999999992</v>
      </c>
      <c r="J67" s="5">
        <f>+J3+J4+J65</f>
        <v>161.5099999999992</v>
      </c>
    </row>
    <row r="68" spans="1:10" ht="16.5" customHeight="1">
      <c r="A68" s="145" t="s">
        <v>2</v>
      </c>
      <c r="B68" s="145"/>
      <c r="C68" s="145"/>
      <c r="D68" s="145"/>
      <c r="E68" s="145"/>
      <c r="F68" s="145"/>
      <c r="G68" s="119"/>
      <c r="H68" s="5">
        <f>+H67-H69</f>
        <v>230.22000000000003</v>
      </c>
      <c r="I68" s="121"/>
      <c r="J68" s="5"/>
    </row>
    <row r="69" spans="1:10" ht="16.5" customHeight="1">
      <c r="A69" s="145" t="s">
        <v>3</v>
      </c>
      <c r="B69" s="145"/>
      <c r="C69" s="145"/>
      <c r="D69" s="145"/>
      <c r="E69" s="145"/>
      <c r="F69" s="145"/>
      <c r="G69" s="119"/>
      <c r="H69" s="5">
        <f>27.64+152.11</f>
        <v>179.75</v>
      </c>
      <c r="I69" s="121"/>
      <c r="J69" s="5"/>
    </row>
    <row r="70" spans="1:10" ht="16.5" customHeight="1">
      <c r="A70" s="45"/>
      <c r="B70" s="134"/>
      <c r="C70" s="45"/>
      <c r="D70" s="63"/>
      <c r="E70" s="45"/>
      <c r="F70" s="45"/>
      <c r="G70" s="134"/>
      <c r="H70" s="45"/>
      <c r="I70" s="45"/>
    </row>
    <row r="71" spans="1:10" ht="16.5" customHeight="1">
      <c r="A71" s="151" t="s">
        <v>88</v>
      </c>
      <c r="B71" s="151"/>
      <c r="C71" s="151"/>
      <c r="D71" s="151"/>
      <c r="E71" s="151"/>
      <c r="F71" s="151"/>
      <c r="G71" s="151"/>
      <c r="H71" s="151"/>
      <c r="I71" s="151"/>
      <c r="J71" s="151"/>
    </row>
    <row r="72" spans="1:10" ht="16.5" customHeight="1">
      <c r="A72" s="115" t="s">
        <v>89</v>
      </c>
      <c r="B72" s="135"/>
      <c r="C72" s="65"/>
      <c r="D72" s="64"/>
      <c r="E72" s="116"/>
      <c r="F72" s="115" t="s">
        <v>90</v>
      </c>
      <c r="G72" s="135"/>
      <c r="H72" s="65"/>
      <c r="I72" s="65"/>
      <c r="J72" s="117"/>
    </row>
    <row r="73" spans="1:10" ht="16.5" customHeight="1">
      <c r="A73" s="24" t="s">
        <v>91</v>
      </c>
      <c r="B73" s="134"/>
      <c r="C73" s="45"/>
      <c r="D73" s="63"/>
      <c r="E73" s="23"/>
      <c r="F73" s="24" t="s">
        <v>91</v>
      </c>
      <c r="G73" s="134"/>
      <c r="H73" s="45"/>
      <c r="I73" s="45"/>
      <c r="J73" s="47"/>
    </row>
    <row r="74" spans="1:10" ht="16.5" customHeight="1">
      <c r="A74" s="24" t="s">
        <v>92</v>
      </c>
      <c r="B74" s="134"/>
      <c r="C74" s="45"/>
      <c r="D74" s="63"/>
      <c r="E74" s="23"/>
      <c r="F74" s="24" t="s">
        <v>92</v>
      </c>
      <c r="G74" s="134"/>
      <c r="H74" s="45"/>
      <c r="I74" s="45"/>
      <c r="J74" s="47"/>
    </row>
    <row r="75" spans="1:10" ht="16.5" customHeight="1">
      <c r="A75" s="32" t="s">
        <v>24</v>
      </c>
      <c r="B75" s="134"/>
      <c r="C75" s="67"/>
      <c r="D75" s="66"/>
      <c r="E75" s="23"/>
      <c r="F75" s="32" t="s">
        <v>24</v>
      </c>
      <c r="G75" s="134"/>
      <c r="H75" s="67"/>
      <c r="I75" s="67"/>
      <c r="J75" s="48"/>
    </row>
    <row r="77" spans="1:10" ht="15.75" customHeight="1">
      <c r="A77" s="150" t="s">
        <v>93</v>
      </c>
      <c r="B77" s="150"/>
      <c r="C77" s="150"/>
      <c r="D77" s="150"/>
      <c r="E77" s="150"/>
      <c r="F77" s="150"/>
      <c r="G77" s="150"/>
      <c r="H77" s="150"/>
      <c r="I77" s="150"/>
      <c r="J77" s="150"/>
    </row>
  </sheetData>
  <mergeCells count="12">
    <mergeCell ref="A77:J77"/>
    <mergeCell ref="A1:J1"/>
    <mergeCell ref="A2:F2"/>
    <mergeCell ref="A3:F3"/>
    <mergeCell ref="A4:F4"/>
    <mergeCell ref="A63:F63"/>
    <mergeCell ref="A64:F64"/>
    <mergeCell ref="A65:F65"/>
    <mergeCell ref="A67:F67"/>
    <mergeCell ref="A68:F68"/>
    <mergeCell ref="A69:F69"/>
    <mergeCell ref="A71:J71"/>
  </mergeCells>
  <pageMargins left="0.25000000000000006" right="0.25000000000000006" top="1.1437007874015745" bottom="1.1437007874015745" header="0.74999999999999989" footer="0.74999999999999989"/>
  <pageSetup paperSize="9" fitToWidth="0" fitToHeight="0" orientation="portrait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7"/>
  <sheetViews>
    <sheetView topLeftCell="A43" workbookViewId="0">
      <selection activeCell="B84" sqref="B84"/>
    </sheetView>
  </sheetViews>
  <sheetFormatPr defaultRowHeight="15"/>
  <cols>
    <col min="1" max="1" width="42.375" style="1" customWidth="1"/>
    <col min="2" max="2" width="12.5" style="131" customWidth="1"/>
    <col min="3" max="3" width="11.5" style="1" customWidth="1"/>
    <col min="4" max="4" width="12.625" style="43" customWidth="1"/>
    <col min="5" max="5" width="45.5" style="1" customWidth="1"/>
    <col min="6" max="6" width="14.375" style="131" customWidth="1"/>
    <col min="7" max="7" width="13" style="1" customWidth="1"/>
    <col min="8" max="8" width="14.375" style="1" customWidth="1"/>
    <col min="9" max="1024" width="7.75" style="1" customWidth="1"/>
  </cols>
  <sheetData>
    <row r="1" spans="1:8" ht="15.75">
      <c r="A1" s="143" t="s">
        <v>353</v>
      </c>
      <c r="B1" s="143"/>
      <c r="C1" s="143"/>
      <c r="D1" s="143"/>
      <c r="E1" s="143"/>
      <c r="F1" s="143"/>
      <c r="G1" s="143"/>
      <c r="H1" s="143"/>
    </row>
    <row r="2" spans="1:8" s="102" customFormat="1" ht="16.5" customHeight="1">
      <c r="A2" s="144" t="s">
        <v>1</v>
      </c>
      <c r="B2" s="144"/>
      <c r="C2" s="144"/>
      <c r="D2" s="144"/>
      <c r="E2" s="144"/>
      <c r="F2" s="89">
        <v>2024</v>
      </c>
      <c r="G2" s="89">
        <v>2023</v>
      </c>
      <c r="H2" s="118">
        <v>2022</v>
      </c>
    </row>
    <row r="3" spans="1:8" s="102" customFormat="1" ht="16.5" customHeight="1">
      <c r="A3" s="145" t="s">
        <v>2</v>
      </c>
      <c r="B3" s="145"/>
      <c r="C3" s="145"/>
      <c r="D3" s="145"/>
      <c r="E3" s="145"/>
      <c r="F3" s="119">
        <v>230.22</v>
      </c>
      <c r="G3" s="120"/>
      <c r="H3" s="90"/>
    </row>
    <row r="4" spans="1:8" s="102" customFormat="1" ht="16.5" customHeight="1">
      <c r="A4" s="145" t="s">
        <v>3</v>
      </c>
      <c r="B4" s="145"/>
      <c r="C4" s="145"/>
      <c r="D4" s="145"/>
      <c r="E4" s="145"/>
      <c r="F4" s="119">
        <v>179.75</v>
      </c>
      <c r="G4" s="5">
        <v>1144.3900000000001</v>
      </c>
      <c r="H4" s="121">
        <v>161.51</v>
      </c>
    </row>
    <row r="5" spans="1:8" ht="16.5" customHeight="1">
      <c r="A5" s="7" t="s">
        <v>4</v>
      </c>
      <c r="B5" s="89">
        <v>2024</v>
      </c>
      <c r="C5" s="2">
        <v>2023</v>
      </c>
      <c r="D5" s="2">
        <v>2022</v>
      </c>
      <c r="E5" s="7" t="s">
        <v>5</v>
      </c>
      <c r="F5" s="89">
        <v>2024</v>
      </c>
      <c r="G5" s="2">
        <v>2023</v>
      </c>
      <c r="H5" s="113">
        <v>2022</v>
      </c>
    </row>
    <row r="6" spans="1:8" ht="16.5" customHeight="1">
      <c r="A6" s="7" t="s">
        <v>6</v>
      </c>
      <c r="B6" s="123"/>
      <c r="C6" s="7"/>
      <c r="D6" s="52"/>
      <c r="E6" s="7" t="s">
        <v>7</v>
      </c>
      <c r="F6" s="122"/>
      <c r="G6" s="42"/>
      <c r="H6" s="103"/>
    </row>
    <row r="7" spans="1:8" ht="16.5" customHeight="1">
      <c r="A7" s="10"/>
      <c r="B7" s="124"/>
      <c r="C7" s="10"/>
      <c r="D7" s="8"/>
      <c r="E7" s="11" t="s">
        <v>8</v>
      </c>
      <c r="F7" s="47">
        <v>1030</v>
      </c>
      <c r="G7" s="47">
        <v>750</v>
      </c>
      <c r="H7" s="103">
        <v>730</v>
      </c>
    </row>
    <row r="8" spans="1:8" ht="16.5" customHeight="1">
      <c r="A8" s="11" t="s">
        <v>9</v>
      </c>
      <c r="B8" s="53">
        <v>2826.15</v>
      </c>
      <c r="C8" s="53">
        <v>4915</v>
      </c>
      <c r="D8" s="53">
        <v>4378</v>
      </c>
      <c r="E8" s="11" t="s">
        <v>10</v>
      </c>
      <c r="F8" s="47">
        <v>1153</v>
      </c>
      <c r="G8" s="47">
        <v>1400</v>
      </c>
      <c r="H8" s="103">
        <v>840</v>
      </c>
    </row>
    <row r="9" spans="1:8" ht="135">
      <c r="A9" s="12" t="s">
        <v>11</v>
      </c>
      <c r="B9" s="8">
        <v>606</v>
      </c>
      <c r="C9" s="8">
        <v>435</v>
      </c>
      <c r="D9" s="8">
        <v>681</v>
      </c>
      <c r="E9" s="11" t="s">
        <v>96</v>
      </c>
      <c r="F9" s="24"/>
      <c r="G9" s="24"/>
      <c r="H9" s="103"/>
    </row>
    <row r="10" spans="1:8" ht="16.5" customHeight="1">
      <c r="A10" s="11" t="s">
        <v>13</v>
      </c>
      <c r="B10" s="8"/>
      <c r="C10" s="11"/>
      <c r="D10" s="53"/>
      <c r="E10" s="13" t="s">
        <v>14</v>
      </c>
      <c r="F10" s="23">
        <f>900+600+100</f>
        <v>1600</v>
      </c>
      <c r="G10" s="23">
        <v>1715</v>
      </c>
      <c r="H10" s="103">
        <v>3047.15</v>
      </c>
    </row>
    <row r="11" spans="1:8" ht="16.5" customHeight="1">
      <c r="A11" s="11" t="s">
        <v>15</v>
      </c>
      <c r="B11" s="8"/>
      <c r="C11" s="11"/>
      <c r="D11" s="53"/>
      <c r="E11" s="13" t="s">
        <v>16</v>
      </c>
      <c r="F11" s="23">
        <v>947.41</v>
      </c>
      <c r="G11" s="23"/>
      <c r="H11" s="103">
        <v>345.99</v>
      </c>
    </row>
    <row r="12" spans="1:8" ht="30">
      <c r="A12" s="11" t="s">
        <v>17</v>
      </c>
      <c r="B12" s="8">
        <v>1200</v>
      </c>
      <c r="C12" s="14">
        <v>2400</v>
      </c>
      <c r="D12" s="14">
        <v>3600</v>
      </c>
      <c r="E12" s="11" t="s">
        <v>354</v>
      </c>
      <c r="F12" s="136">
        <v>2923</v>
      </c>
      <c r="G12" s="23"/>
      <c r="H12" s="103"/>
    </row>
    <row r="13" spans="1:8" ht="16.5" customHeight="1">
      <c r="A13" s="16" t="s">
        <v>355</v>
      </c>
      <c r="B13" s="8">
        <v>3001.09</v>
      </c>
      <c r="C13" s="14">
        <v>119.37</v>
      </c>
      <c r="D13" s="14">
        <v>220.9</v>
      </c>
      <c r="E13" s="13" t="s">
        <v>20</v>
      </c>
      <c r="F13" s="125"/>
      <c r="G13" s="23"/>
      <c r="H13" s="103"/>
    </row>
    <row r="14" spans="1:8" ht="16.5" customHeight="1">
      <c r="B14" s="8"/>
      <c r="E14" s="13" t="s">
        <v>97</v>
      </c>
      <c r="F14" s="125"/>
      <c r="G14" s="23">
        <v>0</v>
      </c>
      <c r="H14" s="103">
        <v>3846.15</v>
      </c>
    </row>
    <row r="15" spans="1:8" ht="16.5" customHeight="1">
      <c r="A15" s="16"/>
      <c r="B15" s="8"/>
      <c r="C15" s="16"/>
      <c r="D15" s="14"/>
      <c r="E15" s="13" t="s">
        <v>22</v>
      </c>
      <c r="F15" s="103"/>
      <c r="G15" s="23"/>
      <c r="H15" s="103"/>
    </row>
    <row r="16" spans="1:8" ht="16.5" customHeight="1">
      <c r="A16" s="16"/>
      <c r="B16" s="8"/>
      <c r="C16" s="16"/>
      <c r="D16" s="14"/>
      <c r="E16" s="11" t="s">
        <v>23</v>
      </c>
      <c r="F16" s="103">
        <v>320</v>
      </c>
      <c r="G16" s="47"/>
      <c r="H16" s="103">
        <v>330</v>
      </c>
    </row>
    <row r="17" spans="1:8" ht="16.5" customHeight="1">
      <c r="A17" s="17" t="s">
        <v>24</v>
      </c>
      <c r="B17" s="54">
        <f>SUM(B8:B16)</f>
        <v>7633.24</v>
      </c>
      <c r="C17" s="54">
        <f>SUM(C8:C16)</f>
        <v>7869.37</v>
      </c>
      <c r="D17" s="54">
        <f>SUM(D8:D16)</f>
        <v>8879.9</v>
      </c>
      <c r="E17" s="17" t="s">
        <v>24</v>
      </c>
      <c r="F17" s="19">
        <f>SUM(F7:F16)</f>
        <v>7973.41</v>
      </c>
      <c r="G17" s="19">
        <f>SUM(G7:G16)</f>
        <v>3865</v>
      </c>
      <c r="H17" s="106">
        <f>SUM(H7:H16)</f>
        <v>9139.2899999999991</v>
      </c>
    </row>
    <row r="18" spans="1:8" ht="16.5" customHeight="1">
      <c r="A18" s="10"/>
      <c r="B18" s="124"/>
      <c r="C18" s="10"/>
      <c r="D18" s="8"/>
      <c r="E18" s="17" t="s">
        <v>25</v>
      </c>
      <c r="F18" s="18">
        <f>+F17-B17</f>
        <v>340.17000000000007</v>
      </c>
      <c r="G18" s="18">
        <f>+G17-C17</f>
        <v>-4004.37</v>
      </c>
      <c r="H18" s="107">
        <f>+H17-D17</f>
        <v>259.38999999999942</v>
      </c>
    </row>
    <row r="19" spans="1:8" ht="16.5" customHeight="1">
      <c r="A19" s="7" t="s">
        <v>26</v>
      </c>
      <c r="B19" s="123"/>
      <c r="C19" s="7"/>
      <c r="D19" s="52"/>
      <c r="E19" s="7" t="s">
        <v>27</v>
      </c>
      <c r="F19" s="46"/>
      <c r="G19" s="46"/>
      <c r="H19" s="103"/>
    </row>
    <row r="20" spans="1:8" ht="16.5" customHeight="1">
      <c r="A20" s="11" t="s">
        <v>28</v>
      </c>
      <c r="B20" s="99"/>
      <c r="C20" s="11"/>
      <c r="D20" s="53"/>
      <c r="E20" s="11" t="s">
        <v>29</v>
      </c>
      <c r="F20" s="47"/>
      <c r="G20" s="47"/>
      <c r="H20" s="103"/>
    </row>
    <row r="21" spans="1:8" ht="16.5" customHeight="1">
      <c r="A21" s="11" t="s">
        <v>30</v>
      </c>
      <c r="B21" s="99"/>
      <c r="C21" s="11"/>
      <c r="D21" s="53"/>
      <c r="E21" s="11" t="s">
        <v>31</v>
      </c>
      <c r="F21" s="47"/>
      <c r="G21" s="47"/>
      <c r="H21" s="103"/>
    </row>
    <row r="22" spans="1:8" ht="16.5" customHeight="1">
      <c r="A22" s="11" t="s">
        <v>13</v>
      </c>
      <c r="B22" s="99"/>
      <c r="C22" s="11"/>
      <c r="D22" s="53"/>
      <c r="E22" s="11" t="s">
        <v>32</v>
      </c>
      <c r="F22" s="47"/>
      <c r="G22" s="47"/>
      <c r="H22" s="103"/>
    </row>
    <row r="23" spans="1:8" ht="16.5" customHeight="1">
      <c r="A23" s="11" t="s">
        <v>15</v>
      </c>
      <c r="B23" s="99"/>
      <c r="C23" s="11"/>
      <c r="D23" s="53"/>
      <c r="E23" s="11" t="s">
        <v>33</v>
      </c>
      <c r="F23" s="47"/>
      <c r="G23" s="47"/>
      <c r="H23" s="103"/>
    </row>
    <row r="24" spans="1:8" ht="16.5" customHeight="1">
      <c r="A24" s="11" t="s">
        <v>98</v>
      </c>
      <c r="B24" s="99"/>
      <c r="C24" s="11"/>
      <c r="D24" s="53"/>
      <c r="E24" s="11" t="s">
        <v>35</v>
      </c>
      <c r="F24" s="47"/>
      <c r="G24" s="47"/>
      <c r="H24" s="103"/>
    </row>
    <row r="25" spans="1:8" ht="16.5" customHeight="1">
      <c r="A25" s="16"/>
      <c r="B25" s="127"/>
      <c r="C25" s="16"/>
      <c r="D25" s="14"/>
      <c r="E25" s="11" t="s">
        <v>36</v>
      </c>
      <c r="F25" s="47"/>
      <c r="G25" s="47"/>
      <c r="H25" s="103"/>
    </row>
    <row r="26" spans="1:8" ht="16.5" customHeight="1">
      <c r="A26" s="17" t="s">
        <v>24</v>
      </c>
      <c r="B26" s="54">
        <f>SUM(B20:B25)</f>
        <v>0</v>
      </c>
      <c r="C26" s="54">
        <f>SUM(C20:C25)</f>
        <v>0</v>
      </c>
      <c r="D26" s="54">
        <f>SUM(D20:D25)</f>
        <v>0</v>
      </c>
      <c r="E26" s="17" t="s">
        <v>24</v>
      </c>
      <c r="F26" s="19">
        <f>SUM(F20:F25)</f>
        <v>0</v>
      </c>
      <c r="G26" s="19">
        <f>SUM(G20:G25)</f>
        <v>0</v>
      </c>
      <c r="H26" s="106">
        <f>SUM(H20:H25)</f>
        <v>0</v>
      </c>
    </row>
    <row r="27" spans="1:8" ht="16.5" customHeight="1">
      <c r="A27" s="16"/>
      <c r="B27" s="127"/>
      <c r="C27" s="16"/>
      <c r="D27" s="14"/>
      <c r="E27" s="17" t="s">
        <v>37</v>
      </c>
      <c r="F27" s="48"/>
      <c r="G27" s="48"/>
      <c r="H27" s="33"/>
    </row>
    <row r="28" spans="1:8" ht="16.5" customHeight="1">
      <c r="A28" s="7" t="s">
        <v>38</v>
      </c>
      <c r="B28" s="55"/>
      <c r="C28" s="55"/>
      <c r="D28" s="55"/>
      <c r="E28" s="21" t="s">
        <v>39</v>
      </c>
      <c r="F28" s="46"/>
      <c r="G28" s="46"/>
      <c r="H28" s="56"/>
    </row>
    <row r="29" spans="1:8" ht="16.5" customHeight="1">
      <c r="A29" s="11" t="s">
        <v>40</v>
      </c>
      <c r="B29" s="23"/>
      <c r="C29" s="23"/>
      <c r="D29" s="23"/>
      <c r="E29" s="11" t="s">
        <v>41</v>
      </c>
      <c r="F29" s="47"/>
      <c r="G29" s="47"/>
      <c r="H29" s="108"/>
    </row>
    <row r="30" spans="1:8" ht="16.5" customHeight="1">
      <c r="A30" s="11" t="s">
        <v>42</v>
      </c>
      <c r="B30" s="57">
        <v>5689.65</v>
      </c>
      <c r="C30" s="57">
        <v>2649</v>
      </c>
      <c r="D30" s="57">
        <f>3009.4+470.8</f>
        <v>3480.2000000000003</v>
      </c>
      <c r="E30" s="26" t="s">
        <v>43</v>
      </c>
      <c r="F30" s="47">
        <f>4260+1645</f>
        <v>5905</v>
      </c>
      <c r="G30" s="47">
        <v>6365</v>
      </c>
      <c r="H30" s="109">
        <v>5008</v>
      </c>
    </row>
    <row r="31" spans="1:8" ht="16.5" customHeight="1">
      <c r="A31" s="11" t="s">
        <v>44</v>
      </c>
      <c r="B31" s="53"/>
      <c r="C31" s="53"/>
      <c r="D31" s="53"/>
      <c r="E31" s="11" t="s">
        <v>45</v>
      </c>
      <c r="F31" s="47"/>
      <c r="G31" s="47"/>
      <c r="H31" s="30"/>
    </row>
    <row r="32" spans="1:8" ht="16.5" customHeight="1">
      <c r="A32" s="17" t="s">
        <v>24</v>
      </c>
      <c r="B32" s="54">
        <f>SUM(B30:B31)</f>
        <v>5689.65</v>
      </c>
      <c r="C32" s="54">
        <f>SUM(C30:C31)</f>
        <v>2649</v>
      </c>
      <c r="D32" s="54">
        <f>SUM(D30:D31)</f>
        <v>3480.2000000000003</v>
      </c>
      <c r="E32" s="17" t="s">
        <v>24</v>
      </c>
      <c r="F32" s="19">
        <f>SUM(F30:F31)</f>
        <v>5905</v>
      </c>
      <c r="G32" s="19">
        <f>SUM(G30:G31)</f>
        <v>6365</v>
      </c>
      <c r="H32" s="106">
        <f>SUM(H30:H31)</f>
        <v>5008</v>
      </c>
    </row>
    <row r="33" spans="1:8" ht="16.5" customHeight="1">
      <c r="A33" s="16"/>
      <c r="B33" s="127"/>
      <c r="C33" s="16"/>
      <c r="D33" s="14"/>
      <c r="E33" s="17" t="s">
        <v>46</v>
      </c>
      <c r="F33" s="19">
        <f>+F32-B32</f>
        <v>215.35000000000036</v>
      </c>
      <c r="G33" s="19">
        <f>+G32-C32</f>
        <v>3716</v>
      </c>
      <c r="H33" s="106">
        <f>+H32-D32</f>
        <v>1527.7999999999997</v>
      </c>
    </row>
    <row r="34" spans="1:8" ht="16.5" customHeight="1">
      <c r="A34" s="7" t="s">
        <v>47</v>
      </c>
      <c r="B34" s="123"/>
      <c r="C34" s="7"/>
      <c r="D34" s="52"/>
      <c r="E34" s="7" t="s">
        <v>48</v>
      </c>
      <c r="F34" s="46"/>
      <c r="G34" s="46"/>
      <c r="H34" s="29"/>
    </row>
    <row r="35" spans="1:8" ht="16.5" customHeight="1">
      <c r="A35" s="11" t="s">
        <v>49</v>
      </c>
      <c r="B35" s="53">
        <f>246.41+95.74</f>
        <v>342.15</v>
      </c>
      <c r="C35" s="53">
        <v>233.44</v>
      </c>
      <c r="D35" s="53">
        <v>289.5</v>
      </c>
      <c r="E35" s="11" t="s">
        <v>50</v>
      </c>
      <c r="F35" s="47">
        <v>17.239999999999998</v>
      </c>
      <c r="G35" s="47"/>
      <c r="H35" s="30"/>
    </row>
    <row r="36" spans="1:8" ht="16.5" customHeight="1">
      <c r="A36" s="11" t="s">
        <v>51</v>
      </c>
      <c r="B36" s="11"/>
      <c r="C36" s="11"/>
      <c r="D36" s="53"/>
      <c r="E36" s="11" t="s">
        <v>52</v>
      </c>
      <c r="F36" s="47"/>
      <c r="G36" s="47"/>
      <c r="H36" s="30"/>
    </row>
    <row r="37" spans="1:8" ht="16.5" customHeight="1">
      <c r="A37" s="11" t="s">
        <v>53</v>
      </c>
      <c r="B37" s="11"/>
      <c r="C37" s="11"/>
      <c r="D37" s="53"/>
      <c r="E37" s="11" t="s">
        <v>54</v>
      </c>
      <c r="F37" s="47"/>
      <c r="G37" s="47"/>
      <c r="H37" s="30"/>
    </row>
    <row r="38" spans="1:8" ht="16.5" customHeight="1">
      <c r="A38" s="11" t="s">
        <v>55</v>
      </c>
      <c r="B38" s="11"/>
      <c r="C38" s="11"/>
      <c r="D38" s="53"/>
      <c r="E38" s="11" t="s">
        <v>56</v>
      </c>
      <c r="F38" s="47"/>
      <c r="G38" s="47"/>
      <c r="H38" s="30"/>
    </row>
    <row r="39" spans="1:8" ht="16.5" customHeight="1">
      <c r="A39" s="11" t="s">
        <v>57</v>
      </c>
      <c r="B39" s="11"/>
      <c r="C39" s="11"/>
      <c r="D39" s="53"/>
      <c r="E39" s="11" t="s">
        <v>58</v>
      </c>
      <c r="F39" s="47"/>
      <c r="G39" s="47"/>
      <c r="H39" s="30"/>
    </row>
    <row r="40" spans="1:8" ht="16.5" customHeight="1">
      <c r="A40" s="17" t="s">
        <v>24</v>
      </c>
      <c r="B40" s="54">
        <f>SUM(B35:B39)</f>
        <v>342.15</v>
      </c>
      <c r="C40" s="54">
        <f>SUM(C35:C39)</f>
        <v>233.44</v>
      </c>
      <c r="D40" s="54">
        <f>SUM(D35:D39)</f>
        <v>289.5</v>
      </c>
      <c r="E40" s="17" t="s">
        <v>24</v>
      </c>
      <c r="F40" s="19">
        <f>SUM(F35:F39)</f>
        <v>17.239999999999998</v>
      </c>
      <c r="G40" s="19">
        <f>SUM(G35:G39)</f>
        <v>0</v>
      </c>
      <c r="H40" s="106">
        <f>SUM(H35:H39)</f>
        <v>0</v>
      </c>
    </row>
    <row r="41" spans="1:8" ht="16.5" customHeight="1">
      <c r="A41" s="10"/>
      <c r="B41" s="124"/>
      <c r="C41" s="10"/>
      <c r="D41" s="8"/>
      <c r="E41" s="17" t="s">
        <v>59</v>
      </c>
      <c r="F41" s="18">
        <f>+F40-B40</f>
        <v>-324.90999999999997</v>
      </c>
      <c r="G41" s="18">
        <f>+G40-C40</f>
        <v>-233.44</v>
      </c>
      <c r="H41" s="107">
        <f>+H40-D40</f>
        <v>-289.5</v>
      </c>
    </row>
    <row r="42" spans="1:8" ht="16.5" customHeight="1">
      <c r="A42" s="7" t="s">
        <v>60</v>
      </c>
      <c r="B42" s="123"/>
      <c r="C42" s="7"/>
      <c r="D42" s="52"/>
      <c r="E42" s="29" t="s">
        <v>61</v>
      </c>
      <c r="F42" s="46"/>
      <c r="G42" s="46"/>
      <c r="H42" s="29"/>
    </row>
    <row r="43" spans="1:8" ht="30">
      <c r="A43" s="11" t="s">
        <v>62</v>
      </c>
      <c r="B43" s="8">
        <f>37+45.8</f>
        <v>82.8</v>
      </c>
      <c r="C43" s="8">
        <v>72.31</v>
      </c>
      <c r="D43" s="8">
        <v>36.5</v>
      </c>
      <c r="E43" s="30" t="s">
        <v>63</v>
      </c>
      <c r="F43" s="47"/>
      <c r="G43" s="47"/>
      <c r="H43" s="30"/>
    </row>
    <row r="44" spans="1:8" ht="16.5" customHeight="1">
      <c r="A44" s="11" t="s">
        <v>64</v>
      </c>
      <c r="B44" s="8">
        <v>215</v>
      </c>
      <c r="C44" s="8">
        <v>215</v>
      </c>
      <c r="D44" s="53">
        <v>215.01</v>
      </c>
      <c r="E44" s="30" t="s">
        <v>65</v>
      </c>
      <c r="F44" s="47"/>
      <c r="G44" s="47">
        <v>360</v>
      </c>
      <c r="H44" s="30"/>
    </row>
    <row r="45" spans="1:8" ht="16.5" customHeight="1">
      <c r="A45" s="24" t="s">
        <v>13</v>
      </c>
      <c r="B45" s="11"/>
      <c r="C45" s="11"/>
      <c r="D45" s="53"/>
      <c r="E45" s="31"/>
      <c r="F45" s="15"/>
      <c r="G45" s="15"/>
      <c r="H45" s="31"/>
    </row>
    <row r="46" spans="1:8" ht="16.5" customHeight="1">
      <c r="A46" s="24" t="s">
        <v>15</v>
      </c>
      <c r="B46" s="11"/>
      <c r="C46" s="11"/>
      <c r="D46" s="53"/>
      <c r="E46" s="31"/>
      <c r="F46" s="39"/>
      <c r="G46" s="39"/>
      <c r="H46" s="31"/>
    </row>
    <row r="47" spans="1:8" ht="16.5" customHeight="1">
      <c r="A47" s="24" t="s">
        <v>66</v>
      </c>
      <c r="B47" s="137"/>
      <c r="C47" s="53">
        <v>251.22</v>
      </c>
      <c r="D47" s="53">
        <v>251.22</v>
      </c>
      <c r="E47" s="31"/>
      <c r="F47" s="39"/>
      <c r="G47" s="39"/>
      <c r="H47" s="31"/>
    </row>
    <row r="48" spans="1:8" ht="16.5" customHeight="1">
      <c r="A48" s="24" t="s">
        <v>99</v>
      </c>
      <c r="B48" s="99">
        <v>12.08</v>
      </c>
      <c r="C48" s="99">
        <f>12.08+22</f>
        <v>34.08</v>
      </c>
      <c r="D48" s="53">
        <v>12.08</v>
      </c>
      <c r="E48" s="31"/>
      <c r="F48" s="39"/>
      <c r="G48" s="39"/>
      <c r="H48" s="58"/>
    </row>
    <row r="49" spans="1:8" ht="16.5" customHeight="1">
      <c r="A49" s="32" t="s">
        <v>24</v>
      </c>
      <c r="B49" s="54">
        <f>SUM(B43:B48)</f>
        <v>309.88</v>
      </c>
      <c r="C49" s="54">
        <f>SUM(C43:C48)</f>
        <v>572.61</v>
      </c>
      <c r="D49" s="54">
        <f>SUM(D43:D48)</f>
        <v>514.81000000000006</v>
      </c>
      <c r="E49" s="33" t="s">
        <v>24</v>
      </c>
      <c r="F49" s="19">
        <f>SUM(F43:F47)</f>
        <v>0</v>
      </c>
      <c r="G49" s="19">
        <f>SUM(G43:G47)</f>
        <v>360</v>
      </c>
      <c r="H49" s="110">
        <f>SUM(H43:H47)</f>
        <v>0</v>
      </c>
    </row>
    <row r="50" spans="1:8" ht="16.5" customHeight="1">
      <c r="A50" s="34" t="s">
        <v>68</v>
      </c>
      <c r="B50" s="54">
        <f>+B17+B26+B32+B40+B49</f>
        <v>13974.919999999998</v>
      </c>
      <c r="C50" s="54">
        <f>+C17+C26+C32+C40+C49</f>
        <v>11324.42</v>
      </c>
      <c r="D50" s="54">
        <f>+D17+D26+D32+D40+D49</f>
        <v>13164.41</v>
      </c>
      <c r="E50" s="36" t="s">
        <v>69</v>
      </c>
      <c r="F50" s="19">
        <f>+F17+F26+F32+F40+F49</f>
        <v>13895.65</v>
      </c>
      <c r="G50" s="19">
        <f>+G17+G26+G32+G40+G49</f>
        <v>10590</v>
      </c>
      <c r="H50" s="106">
        <f>+H17+H26+H32+H40+H49</f>
        <v>14147.289999999999</v>
      </c>
    </row>
    <row r="51" spans="1:8" ht="16.5" customHeight="1">
      <c r="A51" s="37"/>
      <c r="B51" s="124"/>
      <c r="C51" s="10"/>
      <c r="D51" s="8"/>
      <c r="E51" s="33" t="s">
        <v>70</v>
      </c>
      <c r="F51" s="9">
        <f>+F50-B50</f>
        <v>-79.269999999998618</v>
      </c>
      <c r="G51" s="9">
        <f>+G50-C50</f>
        <v>-734.42000000000007</v>
      </c>
      <c r="H51" s="111">
        <f>+H50-D50</f>
        <v>982.8799999999992</v>
      </c>
    </row>
    <row r="52" spans="1:8" ht="16.5" customHeight="1">
      <c r="A52" s="39"/>
      <c r="B52" s="127"/>
      <c r="C52" s="16"/>
      <c r="D52" s="14"/>
      <c r="E52" s="33" t="s">
        <v>71</v>
      </c>
      <c r="F52" s="32"/>
      <c r="G52" s="32"/>
      <c r="H52" s="33"/>
    </row>
    <row r="53" spans="1:8" ht="36">
      <c r="A53" s="37"/>
      <c r="B53" s="124"/>
      <c r="C53" s="10"/>
      <c r="D53" s="8"/>
      <c r="E53" s="40" t="s">
        <v>72</v>
      </c>
      <c r="F53" s="9">
        <f>+F51-F52</f>
        <v>-79.269999999998618</v>
      </c>
      <c r="G53" s="9">
        <f>+G51-G52</f>
        <v>-734.42000000000007</v>
      </c>
      <c r="H53" s="112">
        <f>+H51-H52</f>
        <v>982.8799999999992</v>
      </c>
    </row>
    <row r="54" spans="1:8" ht="16.5" customHeight="1">
      <c r="A54" s="42" t="s">
        <v>73</v>
      </c>
      <c r="B54" s="2">
        <v>2024</v>
      </c>
      <c r="C54" s="2">
        <v>2023</v>
      </c>
      <c r="D54" s="2">
        <v>2022</v>
      </c>
      <c r="E54" s="7" t="s">
        <v>74</v>
      </c>
      <c r="F54" s="2">
        <v>2024</v>
      </c>
      <c r="G54" s="2">
        <v>2023</v>
      </c>
      <c r="H54" s="113">
        <v>2022</v>
      </c>
    </row>
    <row r="55" spans="1:8" ht="16.5" customHeight="1">
      <c r="A55" s="24" t="s">
        <v>75</v>
      </c>
      <c r="B55" s="126"/>
      <c r="C55" s="24"/>
      <c r="D55" s="47"/>
      <c r="E55" s="11" t="s">
        <v>76</v>
      </c>
      <c r="F55" s="23"/>
      <c r="G55" s="23"/>
      <c r="H55" s="114"/>
    </row>
    <row r="56" spans="1:8" ht="16.5" customHeight="1">
      <c r="A56" s="24" t="s">
        <v>77</v>
      </c>
      <c r="B56" s="126"/>
      <c r="C56" s="24"/>
      <c r="D56" s="47"/>
      <c r="E56" s="11" t="s">
        <v>78</v>
      </c>
      <c r="F56" s="23"/>
      <c r="G56" s="23"/>
      <c r="H56" s="114"/>
    </row>
    <row r="57" spans="1:8" ht="16.5" customHeight="1">
      <c r="A57" s="24" t="s">
        <v>79</v>
      </c>
      <c r="B57" s="126"/>
      <c r="C57" s="24"/>
      <c r="D57" s="47"/>
      <c r="E57" s="11" t="s">
        <v>80</v>
      </c>
      <c r="F57" s="23"/>
      <c r="G57" s="23"/>
      <c r="H57" s="114"/>
    </row>
    <row r="58" spans="1:8" ht="16.5" customHeight="1">
      <c r="A58" s="24" t="s">
        <v>81</v>
      </c>
      <c r="B58" s="126"/>
      <c r="C58" s="24"/>
      <c r="D58" s="47"/>
      <c r="E58" s="11" t="s">
        <v>82</v>
      </c>
      <c r="F58" s="23"/>
      <c r="G58" s="23"/>
      <c r="H58" s="114"/>
    </row>
    <row r="59" spans="1:8" ht="16.5" customHeight="1">
      <c r="A59" s="32" t="s">
        <v>24</v>
      </c>
      <c r="B59" s="15">
        <f>SUM(B55:B58)</f>
        <v>0</v>
      </c>
      <c r="C59" s="15">
        <f>SUM(C55:C58)</f>
        <v>0</v>
      </c>
      <c r="D59" s="15">
        <f>SUM(D55:D58)</f>
        <v>0</v>
      </c>
      <c r="E59" s="17" t="s">
        <v>24</v>
      </c>
      <c r="F59" s="114">
        <f>SUM(F55:F58)</f>
        <v>0</v>
      </c>
      <c r="G59" s="114">
        <f>SUM(G55:G58)</f>
        <v>0</v>
      </c>
      <c r="H59" s="114">
        <f>SUM(H55:H58)</f>
        <v>0</v>
      </c>
    </row>
    <row r="60" spans="1:8" ht="16.5" customHeight="1">
      <c r="A60" s="39"/>
      <c r="B60" s="129"/>
      <c r="C60" s="39"/>
      <c r="D60" s="15"/>
      <c r="E60" s="17" t="s">
        <v>71</v>
      </c>
      <c r="F60" s="23"/>
      <c r="G60" s="23"/>
      <c r="H60" s="114"/>
    </row>
    <row r="61" spans="1:8" ht="16.5" customHeight="1">
      <c r="A61" s="37"/>
      <c r="B61" s="130"/>
      <c r="C61" s="37"/>
      <c r="D61" s="9"/>
      <c r="E61" s="17" t="s">
        <v>83</v>
      </c>
      <c r="F61" s="23"/>
      <c r="G61" s="23"/>
      <c r="H61" s="114">
        <f>+H59-D59-H60</f>
        <v>0</v>
      </c>
    </row>
    <row r="62" spans="1:8">
      <c r="F62" s="104"/>
      <c r="G62" s="104"/>
      <c r="H62" s="61"/>
    </row>
    <row r="63" spans="1:8" ht="16.5" customHeight="1">
      <c r="A63" s="146" t="s">
        <v>84</v>
      </c>
      <c r="B63" s="146"/>
      <c r="C63" s="146"/>
      <c r="D63" s="146"/>
      <c r="E63" s="146"/>
      <c r="F63" s="23">
        <f>F53</f>
        <v>-79.269999999998618</v>
      </c>
      <c r="G63" s="23">
        <f>G53</f>
        <v>-734.42000000000007</v>
      </c>
      <c r="H63" s="114">
        <f>H53</f>
        <v>982.8799999999992</v>
      </c>
    </row>
    <row r="64" spans="1:8" ht="16.5" customHeight="1">
      <c r="A64" s="146" t="s">
        <v>85</v>
      </c>
      <c r="B64" s="146"/>
      <c r="C64" s="146"/>
      <c r="D64" s="146"/>
      <c r="E64" s="146"/>
      <c r="F64" s="24"/>
      <c r="G64" s="24"/>
      <c r="H64" s="114">
        <f>H61</f>
        <v>0</v>
      </c>
    </row>
    <row r="65" spans="1:8" ht="16.5" customHeight="1">
      <c r="A65" s="146" t="s">
        <v>86</v>
      </c>
      <c r="B65" s="146"/>
      <c r="C65" s="146"/>
      <c r="D65" s="146"/>
      <c r="E65" s="146"/>
      <c r="F65" s="44">
        <f>SUM(F63:F64)</f>
        <v>-79.269999999998618</v>
      </c>
      <c r="G65" s="44">
        <f>SUM(G63:G64)</f>
        <v>-734.42000000000007</v>
      </c>
      <c r="H65" s="132">
        <f>SUM(H63:H64)</f>
        <v>982.8799999999992</v>
      </c>
    </row>
    <row r="66" spans="1:8">
      <c r="F66" s="125"/>
      <c r="G66" s="104"/>
      <c r="H66" s="62"/>
    </row>
    <row r="67" spans="1:8" ht="16.5" customHeight="1">
      <c r="A67" s="144" t="s">
        <v>87</v>
      </c>
      <c r="B67" s="144"/>
      <c r="C67" s="144"/>
      <c r="D67" s="144"/>
      <c r="E67" s="144"/>
      <c r="F67" s="133">
        <f>+G67+F65</f>
        <v>330.70000000000141</v>
      </c>
      <c r="G67" s="5">
        <f>+G3+G4+G65</f>
        <v>409.97</v>
      </c>
      <c r="H67" s="121">
        <f>+H3+H4+H65</f>
        <v>1144.3899999999992</v>
      </c>
    </row>
    <row r="68" spans="1:8" ht="16.5" customHeight="1">
      <c r="A68" s="145" t="s">
        <v>2</v>
      </c>
      <c r="B68" s="145"/>
      <c r="C68" s="145"/>
      <c r="D68" s="145"/>
      <c r="E68" s="145"/>
      <c r="F68" s="119">
        <v>188.08</v>
      </c>
      <c r="G68" s="5">
        <v>230.22</v>
      </c>
      <c r="H68" s="121"/>
    </row>
    <row r="69" spans="1:8" ht="16.5" customHeight="1">
      <c r="A69" s="145" t="s">
        <v>3</v>
      </c>
      <c r="B69" s="145"/>
      <c r="C69" s="145"/>
      <c r="D69" s="145"/>
      <c r="E69" s="145"/>
      <c r="F69" s="119">
        <v>142.62</v>
      </c>
      <c r="G69" s="5">
        <f>27.64+152.11</f>
        <v>179.75</v>
      </c>
      <c r="H69" s="121"/>
    </row>
    <row r="70" spans="1:8" ht="16.5" customHeight="1">
      <c r="A70" s="45"/>
      <c r="B70" s="134"/>
      <c r="C70" s="45"/>
      <c r="D70" s="63"/>
      <c r="E70" s="45"/>
      <c r="F70" s="134"/>
      <c r="G70" s="45"/>
      <c r="H70" s="45"/>
    </row>
    <row r="71" spans="1:8" ht="16.5" customHeight="1">
      <c r="A71" s="151" t="s">
        <v>88</v>
      </c>
      <c r="B71" s="151"/>
      <c r="C71" s="151"/>
      <c r="D71" s="151"/>
      <c r="E71" s="151"/>
      <c r="F71" s="151"/>
      <c r="G71" s="151"/>
      <c r="H71" s="151"/>
    </row>
    <row r="72" spans="1:8" ht="16.5" customHeight="1">
      <c r="A72" s="115" t="s">
        <v>89</v>
      </c>
      <c r="B72" s="135"/>
      <c r="C72" s="65"/>
      <c r="D72" s="64"/>
      <c r="E72" s="115" t="s">
        <v>90</v>
      </c>
      <c r="F72" s="135"/>
      <c r="G72" s="65"/>
      <c r="H72" s="65"/>
    </row>
    <row r="73" spans="1:8" ht="16.5" customHeight="1">
      <c r="A73" s="24" t="s">
        <v>91</v>
      </c>
      <c r="B73" s="134"/>
      <c r="C73" s="45"/>
      <c r="D73" s="63"/>
      <c r="E73" s="24" t="s">
        <v>91</v>
      </c>
      <c r="F73" s="134"/>
      <c r="G73" s="45"/>
      <c r="H73" s="45"/>
    </row>
    <row r="74" spans="1:8" ht="16.5" customHeight="1">
      <c r="A74" s="24" t="s">
        <v>92</v>
      </c>
      <c r="B74" s="134"/>
      <c r="C74" s="45"/>
      <c r="D74" s="63"/>
      <c r="E74" s="24" t="s">
        <v>92</v>
      </c>
      <c r="F74" s="134"/>
      <c r="G74" s="45"/>
      <c r="H74" s="45"/>
    </row>
    <row r="75" spans="1:8" ht="16.5" customHeight="1">
      <c r="A75" s="32" t="s">
        <v>24</v>
      </c>
      <c r="B75" s="134"/>
      <c r="C75" s="67"/>
      <c r="D75" s="66"/>
      <c r="E75" s="32" t="s">
        <v>24</v>
      </c>
      <c r="F75" s="134"/>
      <c r="G75" s="67"/>
      <c r="H75" s="67"/>
    </row>
    <row r="77" spans="1:8" ht="15.75" customHeight="1">
      <c r="A77" s="150" t="s">
        <v>93</v>
      </c>
      <c r="B77" s="150"/>
      <c r="C77" s="150"/>
      <c r="D77" s="150"/>
      <c r="E77" s="150"/>
      <c r="F77" s="150"/>
      <c r="G77" s="150"/>
      <c r="H77" s="150"/>
    </row>
  </sheetData>
  <mergeCells count="12">
    <mergeCell ref="A77:H77"/>
    <mergeCell ref="A1:H1"/>
    <mergeCell ref="A2:E2"/>
    <mergeCell ref="A3:E3"/>
    <mergeCell ref="A4:E4"/>
    <mergeCell ref="A63:E63"/>
    <mergeCell ref="A64:E64"/>
    <mergeCell ref="A65:E65"/>
    <mergeCell ref="A67:E67"/>
    <mergeCell ref="A68:E68"/>
    <mergeCell ref="A69:E69"/>
    <mergeCell ref="A71:H71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77"/>
  <sheetViews>
    <sheetView workbookViewId="0">
      <selection activeCell="D15" sqref="D15"/>
    </sheetView>
  </sheetViews>
  <sheetFormatPr defaultRowHeight="15"/>
  <cols>
    <col min="1" max="1" width="42.375" style="1" customWidth="1"/>
    <col min="2" max="2" width="17.125" style="1" customWidth="1"/>
    <col min="3" max="3" width="12.5" style="131" customWidth="1"/>
    <col min="4" max="4" width="11.5" style="1" customWidth="1"/>
    <col min="5" max="5" width="45.5" style="1" customWidth="1"/>
    <col min="6" max="6" width="19.875" style="1" customWidth="1"/>
    <col min="7" max="7" width="14.375" style="131" customWidth="1"/>
    <col min="8" max="8" width="13" style="1" customWidth="1"/>
    <col min="9" max="1024" width="7.75" style="1" customWidth="1"/>
  </cols>
  <sheetData>
    <row r="1" spans="1:8" ht="15.75">
      <c r="A1" s="143" t="s">
        <v>356</v>
      </c>
      <c r="B1" s="143"/>
      <c r="C1" s="143"/>
      <c r="D1" s="143"/>
      <c r="E1" s="143"/>
      <c r="F1" s="143"/>
      <c r="G1" s="143"/>
      <c r="H1" s="143"/>
    </row>
    <row r="2" spans="1:8" s="102" customFormat="1" ht="16.5" customHeight="1">
      <c r="A2" s="144" t="s">
        <v>1</v>
      </c>
      <c r="B2" s="144"/>
      <c r="C2" s="144"/>
      <c r="D2" s="144"/>
      <c r="E2" s="144"/>
      <c r="F2" s="89">
        <v>2025</v>
      </c>
      <c r="G2" s="89">
        <v>2024</v>
      </c>
      <c r="H2" s="89">
        <v>2023</v>
      </c>
    </row>
    <row r="3" spans="1:8" s="102" customFormat="1" ht="16.5" customHeight="1">
      <c r="A3" s="145" t="s">
        <v>2</v>
      </c>
      <c r="B3" s="145"/>
      <c r="C3" s="145"/>
      <c r="D3" s="145"/>
      <c r="E3" s="145"/>
      <c r="F3" s="119">
        <v>188.08</v>
      </c>
      <c r="G3" s="119">
        <v>230.22</v>
      </c>
      <c r="H3" s="120"/>
    </row>
    <row r="4" spans="1:8" s="102" customFormat="1" ht="16.5" customHeight="1">
      <c r="A4" s="145" t="s">
        <v>3</v>
      </c>
      <c r="B4" s="145"/>
      <c r="C4" s="145"/>
      <c r="D4" s="145"/>
      <c r="E4" s="145"/>
      <c r="F4" s="119">
        <v>142.62</v>
      </c>
      <c r="G4" s="119">
        <v>179.75</v>
      </c>
      <c r="H4" s="5">
        <v>1144.3900000000001</v>
      </c>
    </row>
    <row r="5" spans="1:8" ht="16.5" customHeight="1">
      <c r="A5" s="7" t="s">
        <v>4</v>
      </c>
      <c r="B5" s="89">
        <v>2025</v>
      </c>
      <c r="C5" s="89">
        <v>2024</v>
      </c>
      <c r="D5" s="2">
        <v>2023</v>
      </c>
      <c r="E5" s="7" t="s">
        <v>5</v>
      </c>
      <c r="F5" s="89">
        <v>2025</v>
      </c>
      <c r="G5" s="89">
        <v>2024</v>
      </c>
      <c r="H5" s="2">
        <v>2023</v>
      </c>
    </row>
    <row r="6" spans="1:8" ht="16.5" customHeight="1">
      <c r="A6" s="7" t="s">
        <v>6</v>
      </c>
      <c r="B6" s="7"/>
      <c r="C6" s="123"/>
      <c r="D6" s="7"/>
      <c r="E6" s="7" t="s">
        <v>7</v>
      </c>
      <c r="F6" s="122"/>
      <c r="G6" s="122"/>
      <c r="H6" s="42"/>
    </row>
    <row r="7" spans="1:8" ht="16.5" customHeight="1">
      <c r="A7" s="10"/>
      <c r="B7" s="10"/>
      <c r="C7" s="124"/>
      <c r="D7" s="10"/>
      <c r="E7" s="11" t="s">
        <v>8</v>
      </c>
      <c r="F7" s="47">
        <v>1200</v>
      </c>
      <c r="G7" s="47">
        <v>1030</v>
      </c>
      <c r="H7" s="47">
        <v>750</v>
      </c>
    </row>
    <row r="8" spans="1:8" ht="16.5" customHeight="1">
      <c r="A8" s="11" t="s">
        <v>9</v>
      </c>
      <c r="B8" s="53">
        <v>2400</v>
      </c>
      <c r="C8" s="53">
        <v>2826.15</v>
      </c>
      <c r="D8" s="53">
        <v>4915</v>
      </c>
      <c r="E8" s="11" t="s">
        <v>10</v>
      </c>
      <c r="F8" s="47">
        <v>1200</v>
      </c>
      <c r="G8" s="47">
        <v>1153</v>
      </c>
      <c r="H8" s="47">
        <v>1400</v>
      </c>
    </row>
    <row r="9" spans="1:8" ht="135">
      <c r="A9" s="12" t="s">
        <v>11</v>
      </c>
      <c r="B9" s="8">
        <v>600</v>
      </c>
      <c r="C9" s="8">
        <v>606</v>
      </c>
      <c r="D9" s="8">
        <v>435</v>
      </c>
      <c r="E9" s="11" t="s">
        <v>96</v>
      </c>
      <c r="F9" s="24"/>
      <c r="G9" s="24"/>
      <c r="H9" s="24"/>
    </row>
    <row r="10" spans="1:8" ht="16.5" customHeight="1">
      <c r="A10" s="11" t="s">
        <v>13</v>
      </c>
      <c r="B10" s="53"/>
      <c r="C10" s="8"/>
      <c r="D10" s="11"/>
      <c r="E10" s="13" t="s">
        <v>14</v>
      </c>
      <c r="F10" s="23">
        <v>1800</v>
      </c>
      <c r="G10" s="23">
        <f>900+600+100</f>
        <v>1600</v>
      </c>
      <c r="H10" s="23">
        <v>1715</v>
      </c>
    </row>
    <row r="11" spans="1:8" ht="16.5" customHeight="1">
      <c r="A11" s="11" t="s">
        <v>15</v>
      </c>
      <c r="B11" s="53"/>
      <c r="C11" s="8"/>
      <c r="D11" s="11"/>
      <c r="E11" s="13" t="s">
        <v>16</v>
      </c>
      <c r="F11" s="23">
        <v>800</v>
      </c>
      <c r="G11" s="23">
        <v>947.41</v>
      </c>
      <c r="H11" s="23"/>
    </row>
    <row r="12" spans="1:8" ht="30">
      <c r="A12" s="11" t="s">
        <v>17</v>
      </c>
      <c r="B12" s="8">
        <v>1500</v>
      </c>
      <c r="C12" s="8">
        <v>1200</v>
      </c>
      <c r="D12" s="8">
        <v>2400</v>
      </c>
      <c r="E12" s="11" t="s">
        <v>357</v>
      </c>
      <c r="F12" s="23">
        <v>1500</v>
      </c>
      <c r="G12" s="136">
        <v>2923</v>
      </c>
      <c r="H12" s="23"/>
    </row>
    <row r="13" spans="1:8" ht="16.5" customHeight="1">
      <c r="A13" s="16" t="s">
        <v>358</v>
      </c>
      <c r="B13" s="53">
        <v>1500</v>
      </c>
      <c r="C13" s="8">
        <v>3001.09</v>
      </c>
      <c r="D13" s="14">
        <v>119.37</v>
      </c>
      <c r="E13" s="13" t="s">
        <v>20</v>
      </c>
      <c r="F13" s="125"/>
      <c r="G13" s="125"/>
      <c r="H13" s="23"/>
    </row>
    <row r="14" spans="1:8" ht="16.5" customHeight="1">
      <c r="B14" s="53"/>
      <c r="C14" s="8"/>
      <c r="E14" s="13" t="s">
        <v>97</v>
      </c>
      <c r="F14" s="125"/>
      <c r="G14" s="125"/>
      <c r="H14" s="23">
        <v>0</v>
      </c>
    </row>
    <row r="15" spans="1:8" ht="16.5" customHeight="1">
      <c r="A15" s="16"/>
      <c r="B15" s="53"/>
      <c r="C15" s="8"/>
      <c r="D15" s="16"/>
      <c r="E15" s="13" t="s">
        <v>22</v>
      </c>
      <c r="F15" s="103"/>
      <c r="G15" s="103"/>
      <c r="H15" s="23"/>
    </row>
    <row r="16" spans="1:8" ht="16.5" customHeight="1">
      <c r="A16" s="16"/>
      <c r="B16" s="53"/>
      <c r="C16" s="8"/>
      <c r="D16" s="16"/>
      <c r="E16" s="11" t="s">
        <v>23</v>
      </c>
      <c r="F16" s="103">
        <v>300</v>
      </c>
      <c r="G16" s="103">
        <v>320</v>
      </c>
      <c r="H16" s="47"/>
    </row>
    <row r="17" spans="1:8" ht="16.5" customHeight="1">
      <c r="A17" s="17" t="s">
        <v>24</v>
      </c>
      <c r="B17" s="54">
        <f>SUM(B8:B16)</f>
        <v>6000</v>
      </c>
      <c r="C17" s="54">
        <f>SUM(C8:C16)</f>
        <v>7633.24</v>
      </c>
      <c r="D17" s="54">
        <f>SUM(D8:D16)</f>
        <v>7869.37</v>
      </c>
      <c r="E17" s="17" t="s">
        <v>24</v>
      </c>
      <c r="F17" s="19">
        <f>SUM(F7:F16)</f>
        <v>6800</v>
      </c>
      <c r="G17" s="19">
        <f>SUM(G7:G16)</f>
        <v>7973.41</v>
      </c>
      <c r="H17" s="19">
        <f>SUM(H7:H16)</f>
        <v>3865</v>
      </c>
    </row>
    <row r="18" spans="1:8" ht="16.5" customHeight="1">
      <c r="A18" s="10"/>
      <c r="B18" s="53"/>
      <c r="C18" s="124"/>
      <c r="D18" s="10"/>
      <c r="E18" s="17" t="s">
        <v>25</v>
      </c>
      <c r="F18" s="18">
        <f>+F17-B17</f>
        <v>800</v>
      </c>
      <c r="G18" s="18">
        <f>+G17-C17</f>
        <v>340.17000000000007</v>
      </c>
      <c r="H18" s="18">
        <f>+H17-D17</f>
        <v>-4004.37</v>
      </c>
    </row>
    <row r="19" spans="1:8" ht="16.5" customHeight="1">
      <c r="A19" s="7" t="s">
        <v>26</v>
      </c>
      <c r="B19" s="53"/>
      <c r="C19" s="123"/>
      <c r="D19" s="7"/>
      <c r="E19" s="7" t="s">
        <v>27</v>
      </c>
      <c r="F19" s="46"/>
      <c r="G19" s="46"/>
      <c r="H19" s="46"/>
    </row>
    <row r="20" spans="1:8" ht="16.5" customHeight="1">
      <c r="A20" s="11" t="s">
        <v>28</v>
      </c>
      <c r="B20" s="53"/>
      <c r="C20" s="99"/>
      <c r="D20" s="11"/>
      <c r="E20" s="11" t="s">
        <v>29</v>
      </c>
      <c r="F20" s="47"/>
      <c r="G20" s="47"/>
      <c r="H20" s="47"/>
    </row>
    <row r="21" spans="1:8" ht="16.5" customHeight="1">
      <c r="A21" s="11" t="s">
        <v>30</v>
      </c>
      <c r="B21" s="53"/>
      <c r="C21" s="99"/>
      <c r="D21" s="11"/>
      <c r="E21" s="11" t="s">
        <v>31</v>
      </c>
      <c r="F21" s="47"/>
      <c r="G21" s="47"/>
      <c r="H21" s="47"/>
    </row>
    <row r="22" spans="1:8" ht="16.5" customHeight="1">
      <c r="A22" s="11" t="s">
        <v>13</v>
      </c>
      <c r="B22" s="53"/>
      <c r="C22" s="99"/>
      <c r="D22" s="11"/>
      <c r="E22" s="11" t="s">
        <v>32</v>
      </c>
      <c r="F22" s="47"/>
      <c r="G22" s="47"/>
      <c r="H22" s="47"/>
    </row>
    <row r="23" spans="1:8" ht="16.5" customHeight="1">
      <c r="A23" s="11" t="s">
        <v>15</v>
      </c>
      <c r="B23" s="53"/>
      <c r="C23" s="99"/>
      <c r="D23" s="11"/>
      <c r="E23" s="11" t="s">
        <v>33</v>
      </c>
      <c r="F23" s="47"/>
      <c r="G23" s="47"/>
      <c r="H23" s="47"/>
    </row>
    <row r="24" spans="1:8" ht="16.5" customHeight="1">
      <c r="A24" s="11" t="s">
        <v>98</v>
      </c>
      <c r="B24" s="53"/>
      <c r="C24" s="99"/>
      <c r="D24" s="11"/>
      <c r="E24" s="11" t="s">
        <v>35</v>
      </c>
      <c r="F24" s="47"/>
      <c r="G24" s="47"/>
      <c r="H24" s="47"/>
    </row>
    <row r="25" spans="1:8" ht="16.5" customHeight="1">
      <c r="A25" s="16"/>
      <c r="B25" s="53"/>
      <c r="C25" s="127"/>
      <c r="D25" s="16"/>
      <c r="E25" s="11" t="s">
        <v>36</v>
      </c>
      <c r="F25" s="47"/>
      <c r="G25" s="47"/>
      <c r="H25" s="47"/>
    </row>
    <row r="26" spans="1:8" ht="16.5" customHeight="1">
      <c r="A26" s="17" t="s">
        <v>24</v>
      </c>
      <c r="B26" s="54">
        <f>SUM(B20:B25)</f>
        <v>0</v>
      </c>
      <c r="C26" s="54">
        <f>SUM(C20:C25)</f>
        <v>0</v>
      </c>
      <c r="D26" s="54">
        <f>SUM(D20:D25)</f>
        <v>0</v>
      </c>
      <c r="E26" s="17" t="s">
        <v>24</v>
      </c>
      <c r="F26" s="19">
        <f>SUM(F20:F25)</f>
        <v>0</v>
      </c>
      <c r="G26" s="19">
        <f>SUM(G20:G25)</f>
        <v>0</v>
      </c>
      <c r="H26" s="19">
        <f>SUM(H20:H25)</f>
        <v>0</v>
      </c>
    </row>
    <row r="27" spans="1:8" ht="16.5" customHeight="1">
      <c r="A27" s="16"/>
      <c r="B27" s="53"/>
      <c r="C27" s="127"/>
      <c r="D27" s="16"/>
      <c r="E27" s="17" t="s">
        <v>37</v>
      </c>
      <c r="F27" s="48"/>
      <c r="G27" s="48"/>
      <c r="H27" s="48"/>
    </row>
    <row r="28" spans="1:8" ht="16.5" customHeight="1">
      <c r="A28" s="7" t="s">
        <v>38</v>
      </c>
      <c r="B28" s="53"/>
      <c r="C28" s="55"/>
      <c r="D28" s="55"/>
      <c r="E28" s="21" t="s">
        <v>39</v>
      </c>
      <c r="F28" s="46"/>
      <c r="G28" s="46"/>
      <c r="H28" s="46"/>
    </row>
    <row r="29" spans="1:8" ht="16.5" customHeight="1">
      <c r="A29" s="11" t="s">
        <v>40</v>
      </c>
      <c r="B29" s="53"/>
      <c r="C29" s="23"/>
      <c r="D29" s="23"/>
      <c r="E29" s="11" t="s">
        <v>41</v>
      </c>
      <c r="F29" s="47"/>
      <c r="G29" s="47"/>
      <c r="H29" s="47"/>
    </row>
    <row r="30" spans="1:8" ht="16.5" customHeight="1">
      <c r="A30" s="11" t="s">
        <v>42</v>
      </c>
      <c r="B30" s="53">
        <v>6000</v>
      </c>
      <c r="C30" s="57">
        <v>5689.65</v>
      </c>
      <c r="D30" s="57">
        <v>2649</v>
      </c>
      <c r="E30" s="26" t="s">
        <v>43</v>
      </c>
      <c r="F30" s="47">
        <v>6000</v>
      </c>
      <c r="G30" s="47">
        <f>4260+1645</f>
        <v>5905</v>
      </c>
      <c r="H30" s="47">
        <v>6365</v>
      </c>
    </row>
    <row r="31" spans="1:8" ht="16.5" customHeight="1">
      <c r="A31" s="11" t="s">
        <v>44</v>
      </c>
      <c r="B31" s="53"/>
      <c r="C31" s="53"/>
      <c r="D31" s="53"/>
      <c r="E31" s="11" t="s">
        <v>45</v>
      </c>
      <c r="F31" s="47"/>
      <c r="G31" s="47"/>
      <c r="H31" s="47"/>
    </row>
    <row r="32" spans="1:8" ht="16.5" customHeight="1">
      <c r="A32" s="17" t="s">
        <v>24</v>
      </c>
      <c r="B32" s="54">
        <f>SUM(B30:B31)</f>
        <v>6000</v>
      </c>
      <c r="C32" s="54">
        <f>SUM(C30:C31)</f>
        <v>5689.65</v>
      </c>
      <c r="D32" s="54">
        <f>SUM(D30:D31)</f>
        <v>2649</v>
      </c>
      <c r="E32" s="17" t="s">
        <v>24</v>
      </c>
      <c r="F32" s="19">
        <f>SUM(F30:F31)</f>
        <v>6000</v>
      </c>
      <c r="G32" s="19">
        <f>SUM(G30:G31)</f>
        <v>5905</v>
      </c>
      <c r="H32" s="19">
        <f>SUM(H30:H31)</f>
        <v>6365</v>
      </c>
    </row>
    <row r="33" spans="1:8" ht="16.5" customHeight="1">
      <c r="A33" s="16"/>
      <c r="B33" s="53"/>
      <c r="C33" s="127"/>
      <c r="D33" s="16"/>
      <c r="E33" s="17" t="s">
        <v>46</v>
      </c>
      <c r="F33" s="19">
        <f>+F32-B32</f>
        <v>0</v>
      </c>
      <c r="G33" s="19">
        <f>+G32-C32</f>
        <v>215.35000000000036</v>
      </c>
      <c r="H33" s="19">
        <f>+H32-D32</f>
        <v>3716</v>
      </c>
    </row>
    <row r="34" spans="1:8" ht="16.5" customHeight="1">
      <c r="A34" s="7" t="s">
        <v>47</v>
      </c>
      <c r="B34" s="53"/>
      <c r="C34" s="123"/>
      <c r="D34" s="7"/>
      <c r="E34" s="7" t="s">
        <v>48</v>
      </c>
      <c r="F34" s="46"/>
      <c r="G34" s="46"/>
      <c r="H34" s="46"/>
    </row>
    <row r="35" spans="1:8" ht="16.5" customHeight="1">
      <c r="A35" s="11" t="s">
        <v>49</v>
      </c>
      <c r="B35" s="53">
        <v>250</v>
      </c>
      <c r="C35" s="53">
        <f>246.41+95.74</f>
        <v>342.15</v>
      </c>
      <c r="D35" s="53">
        <v>233.44</v>
      </c>
      <c r="E35" s="11" t="s">
        <v>50</v>
      </c>
      <c r="F35" s="47"/>
      <c r="G35" s="47">
        <v>17.239999999999998</v>
      </c>
      <c r="H35" s="47"/>
    </row>
    <row r="36" spans="1:8" ht="16.5" customHeight="1">
      <c r="A36" s="11" t="s">
        <v>51</v>
      </c>
      <c r="B36" s="53"/>
      <c r="C36" s="11"/>
      <c r="D36" s="11"/>
      <c r="E36" s="11" t="s">
        <v>52</v>
      </c>
      <c r="F36" s="47"/>
      <c r="G36" s="47"/>
      <c r="H36" s="47"/>
    </row>
    <row r="37" spans="1:8" ht="16.5" customHeight="1">
      <c r="A37" s="11" t="s">
        <v>53</v>
      </c>
      <c r="B37" s="53"/>
      <c r="C37" s="11"/>
      <c r="D37" s="11"/>
      <c r="E37" s="11" t="s">
        <v>54</v>
      </c>
      <c r="F37" s="47"/>
      <c r="G37" s="47"/>
      <c r="H37" s="47"/>
    </row>
    <row r="38" spans="1:8" ht="16.5" customHeight="1">
      <c r="A38" s="11" t="s">
        <v>55</v>
      </c>
      <c r="B38" s="53"/>
      <c r="C38" s="11"/>
      <c r="D38" s="11"/>
      <c r="E38" s="11" t="s">
        <v>56</v>
      </c>
      <c r="F38" s="47"/>
      <c r="G38" s="47"/>
      <c r="H38" s="47"/>
    </row>
    <row r="39" spans="1:8" ht="16.5" customHeight="1">
      <c r="A39" s="11" t="s">
        <v>57</v>
      </c>
      <c r="B39" s="53"/>
      <c r="C39" s="11"/>
      <c r="D39" s="11"/>
      <c r="E39" s="11" t="s">
        <v>58</v>
      </c>
      <c r="F39" s="47"/>
      <c r="G39" s="47"/>
      <c r="H39" s="47"/>
    </row>
    <row r="40" spans="1:8" ht="16.5" customHeight="1">
      <c r="A40" s="17" t="s">
        <v>24</v>
      </c>
      <c r="B40" s="54">
        <f>SUM(B35:B39)</f>
        <v>250</v>
      </c>
      <c r="C40" s="54">
        <f>SUM(C35:C39)</f>
        <v>342.15</v>
      </c>
      <c r="D40" s="54">
        <f>SUM(D35:D39)</f>
        <v>233.44</v>
      </c>
      <c r="E40" s="17" t="s">
        <v>24</v>
      </c>
      <c r="F40" s="19">
        <f>SUM(F35:F39)</f>
        <v>0</v>
      </c>
      <c r="G40" s="19">
        <f>SUM(G35:G39)</f>
        <v>17.239999999999998</v>
      </c>
      <c r="H40" s="19">
        <f>SUM(H35:H39)</f>
        <v>0</v>
      </c>
    </row>
    <row r="41" spans="1:8" ht="16.5" customHeight="1">
      <c r="A41" s="10"/>
      <c r="B41" s="53"/>
      <c r="C41" s="124"/>
      <c r="D41" s="10"/>
      <c r="E41" s="17" t="s">
        <v>59</v>
      </c>
      <c r="F41" s="18">
        <f>+F40-B40</f>
        <v>-250</v>
      </c>
      <c r="G41" s="18">
        <f>+G40-C40</f>
        <v>-324.90999999999997</v>
      </c>
      <c r="H41" s="18">
        <f>+H40-D40</f>
        <v>-233.44</v>
      </c>
    </row>
    <row r="42" spans="1:8" ht="16.5" customHeight="1">
      <c r="A42" s="7" t="s">
        <v>60</v>
      </c>
      <c r="B42" s="53"/>
      <c r="C42" s="123"/>
      <c r="D42" s="7"/>
      <c r="E42" s="29" t="s">
        <v>61</v>
      </c>
      <c r="F42" s="46"/>
      <c r="G42" s="46"/>
      <c r="H42" s="46"/>
    </row>
    <row r="43" spans="1:8" ht="30">
      <c r="A43" s="11" t="s">
        <v>62</v>
      </c>
      <c r="B43" s="138">
        <v>80</v>
      </c>
      <c r="C43" s="8">
        <f>37+45.8</f>
        <v>82.8</v>
      </c>
      <c r="D43" s="8">
        <v>72.31</v>
      </c>
      <c r="E43" s="30" t="s">
        <v>63</v>
      </c>
      <c r="F43" s="47"/>
      <c r="G43" s="47"/>
      <c r="H43" s="47"/>
    </row>
    <row r="44" spans="1:8" ht="16.5" customHeight="1">
      <c r="A44" s="11" t="s">
        <v>64</v>
      </c>
      <c r="B44" s="53">
        <v>215</v>
      </c>
      <c r="C44" s="8">
        <v>215</v>
      </c>
      <c r="D44" s="8">
        <v>215</v>
      </c>
      <c r="E44" s="30" t="s">
        <v>65</v>
      </c>
      <c r="F44" s="47"/>
      <c r="G44" s="47"/>
      <c r="H44" s="47">
        <v>360</v>
      </c>
    </row>
    <row r="45" spans="1:8" ht="16.5" customHeight="1">
      <c r="A45" s="24" t="s">
        <v>13</v>
      </c>
      <c r="B45" s="53"/>
      <c r="C45" s="11"/>
      <c r="D45" s="11"/>
      <c r="E45" s="31"/>
      <c r="F45" s="15"/>
      <c r="G45" s="15"/>
      <c r="H45" s="15"/>
    </row>
    <row r="46" spans="1:8" ht="16.5" customHeight="1">
      <c r="A46" s="24" t="s">
        <v>15</v>
      </c>
      <c r="B46" s="53"/>
      <c r="C46" s="11"/>
      <c r="D46" s="11"/>
      <c r="E46" s="31"/>
      <c r="F46" s="39"/>
      <c r="G46" s="39"/>
      <c r="H46" s="39"/>
    </row>
    <row r="47" spans="1:8" ht="16.5" customHeight="1">
      <c r="A47" s="24" t="s">
        <v>66</v>
      </c>
      <c r="B47" s="53">
        <v>250</v>
      </c>
      <c r="C47" s="137"/>
      <c r="D47" s="53">
        <v>251.22</v>
      </c>
      <c r="E47" s="31"/>
      <c r="F47" s="39"/>
      <c r="G47" s="39"/>
      <c r="H47" s="39"/>
    </row>
    <row r="48" spans="1:8" ht="16.5" customHeight="1">
      <c r="A48" s="24" t="s">
        <v>99</v>
      </c>
      <c r="B48" s="53">
        <v>13</v>
      </c>
      <c r="C48" s="99">
        <v>12.08</v>
      </c>
      <c r="D48" s="99">
        <f>12.08+22</f>
        <v>34.08</v>
      </c>
      <c r="E48" s="31"/>
      <c r="F48" s="39"/>
      <c r="G48" s="39"/>
      <c r="H48" s="39"/>
    </row>
    <row r="49" spans="1:8" ht="16.5" customHeight="1">
      <c r="A49" s="32" t="s">
        <v>24</v>
      </c>
      <c r="B49" s="54">
        <f>SUM(B43:B48)</f>
        <v>558</v>
      </c>
      <c r="C49" s="54">
        <f>SUM(C43:C48)</f>
        <v>309.88</v>
      </c>
      <c r="D49" s="54">
        <f>SUM(D43:D48)</f>
        <v>572.61</v>
      </c>
      <c r="E49" s="33" t="s">
        <v>24</v>
      </c>
      <c r="F49" s="19">
        <f>SUM(F43:F47)</f>
        <v>0</v>
      </c>
      <c r="G49" s="19">
        <f>SUM(G43:G47)</f>
        <v>0</v>
      </c>
      <c r="H49" s="19">
        <f>SUM(H43:H47)</f>
        <v>360</v>
      </c>
    </row>
    <row r="50" spans="1:8" ht="16.5" customHeight="1">
      <c r="A50" s="34" t="s">
        <v>68</v>
      </c>
      <c r="B50" s="54">
        <f>+B17+B26+B32+B40+B49</f>
        <v>12808</v>
      </c>
      <c r="C50" s="54">
        <f>+C17+C26+C32+C40+C49</f>
        <v>13974.919999999998</v>
      </c>
      <c r="D50" s="54">
        <f>+D17+D26+D32+D40+D49</f>
        <v>11324.42</v>
      </c>
      <c r="E50" s="36" t="s">
        <v>69</v>
      </c>
      <c r="F50" s="19">
        <f>+F17+F26+F32+F40+F49</f>
        <v>12800</v>
      </c>
      <c r="G50" s="19">
        <f>+G17+G26+G32+G40+G49</f>
        <v>13895.65</v>
      </c>
      <c r="H50" s="19">
        <f>+H17+H26+H32+H40+H49</f>
        <v>10590</v>
      </c>
    </row>
    <row r="51" spans="1:8" ht="16.5" customHeight="1">
      <c r="A51" s="37"/>
      <c r="B51" s="53"/>
      <c r="C51" s="124"/>
      <c r="D51" s="10"/>
      <c r="E51" s="33" t="s">
        <v>70</v>
      </c>
      <c r="F51" s="9">
        <f>+F50-B50</f>
        <v>-8</v>
      </c>
      <c r="G51" s="9">
        <f>+G50-C50</f>
        <v>-79.269999999998618</v>
      </c>
      <c r="H51" s="9">
        <f>+H50-D50</f>
        <v>-734.42000000000007</v>
      </c>
    </row>
    <row r="52" spans="1:8" ht="16.5" customHeight="1">
      <c r="A52" s="39"/>
      <c r="B52" s="53"/>
      <c r="C52" s="127"/>
      <c r="D52" s="16"/>
      <c r="E52" s="33" t="s">
        <v>71</v>
      </c>
      <c r="F52" s="32"/>
      <c r="G52" s="32"/>
      <c r="H52" s="32"/>
    </row>
    <row r="53" spans="1:8" ht="36">
      <c r="A53" s="37"/>
      <c r="B53" s="53"/>
      <c r="C53" s="124"/>
      <c r="D53" s="10"/>
      <c r="E53" s="40" t="s">
        <v>72</v>
      </c>
      <c r="F53" s="9">
        <f>+F51-F52</f>
        <v>-8</v>
      </c>
      <c r="G53" s="9">
        <f>+G51-G52</f>
        <v>-79.269999999998618</v>
      </c>
      <c r="H53" s="9">
        <f>+H51-H52</f>
        <v>-734.42000000000007</v>
      </c>
    </row>
    <row r="54" spans="1:8" ht="16.5" customHeight="1">
      <c r="A54" s="42" t="s">
        <v>73</v>
      </c>
      <c r="B54" s="2">
        <v>2025</v>
      </c>
      <c r="C54" s="2">
        <v>2024</v>
      </c>
      <c r="D54" s="2">
        <v>2023</v>
      </c>
      <c r="E54" s="7" t="s">
        <v>74</v>
      </c>
      <c r="F54" s="2">
        <v>2025</v>
      </c>
      <c r="G54" s="2">
        <v>2024</v>
      </c>
      <c r="H54" s="2">
        <v>2023</v>
      </c>
    </row>
    <row r="55" spans="1:8" ht="16.5" customHeight="1">
      <c r="A55" s="24" t="s">
        <v>75</v>
      </c>
      <c r="B55" s="53"/>
      <c r="C55" s="126"/>
      <c r="D55" s="24"/>
      <c r="E55" s="11" t="s">
        <v>76</v>
      </c>
      <c r="F55" s="23"/>
      <c r="G55" s="23"/>
      <c r="H55" s="23"/>
    </row>
    <row r="56" spans="1:8" ht="16.5" customHeight="1">
      <c r="A56" s="24" t="s">
        <v>77</v>
      </c>
      <c r="B56" s="53"/>
      <c r="C56" s="126"/>
      <c r="D56" s="24"/>
      <c r="E56" s="11" t="s">
        <v>78</v>
      </c>
      <c r="F56" s="23"/>
      <c r="G56" s="23"/>
      <c r="H56" s="23"/>
    </row>
    <row r="57" spans="1:8" ht="16.5" customHeight="1">
      <c r="A57" s="24" t="s">
        <v>79</v>
      </c>
      <c r="B57" s="53"/>
      <c r="C57" s="126"/>
      <c r="D57" s="24"/>
      <c r="E57" s="11" t="s">
        <v>80</v>
      </c>
      <c r="F57" s="23"/>
      <c r="G57" s="23"/>
      <c r="H57" s="23"/>
    </row>
    <row r="58" spans="1:8" ht="16.5" customHeight="1">
      <c r="A58" s="24" t="s">
        <v>81</v>
      </c>
      <c r="B58" s="53"/>
      <c r="C58" s="126"/>
      <c r="D58" s="24"/>
      <c r="E58" s="11" t="s">
        <v>82</v>
      </c>
      <c r="F58" s="23"/>
      <c r="G58" s="23"/>
      <c r="H58" s="23"/>
    </row>
    <row r="59" spans="1:8" ht="16.5" customHeight="1">
      <c r="A59" s="32" t="s">
        <v>24</v>
      </c>
      <c r="B59" s="53"/>
      <c r="C59" s="15">
        <f>SUM(C55:C58)</f>
        <v>0</v>
      </c>
      <c r="D59" s="15">
        <f>SUM(D55:D58)</f>
        <v>0</v>
      </c>
      <c r="E59" s="17" t="s">
        <v>24</v>
      </c>
      <c r="F59" s="114">
        <f>SUM(F55:F58)</f>
        <v>0</v>
      </c>
      <c r="G59" s="114">
        <f>SUM(G55:G58)</f>
        <v>0</v>
      </c>
      <c r="H59" s="114">
        <f>SUM(H55:H58)</f>
        <v>0</v>
      </c>
    </row>
    <row r="60" spans="1:8" ht="16.5" customHeight="1">
      <c r="A60" s="39"/>
      <c r="B60" s="53"/>
      <c r="C60" s="129"/>
      <c r="D60" s="39"/>
      <c r="E60" s="17" t="s">
        <v>71</v>
      </c>
      <c r="F60" s="23"/>
      <c r="G60" s="23"/>
      <c r="H60" s="23"/>
    </row>
    <row r="61" spans="1:8" ht="16.5" customHeight="1">
      <c r="A61" s="37"/>
      <c r="B61" s="53"/>
      <c r="C61" s="130"/>
      <c r="D61" s="37"/>
      <c r="E61" s="17" t="s">
        <v>359</v>
      </c>
      <c r="F61" s="23"/>
      <c r="G61" s="23"/>
      <c r="H61" s="23"/>
    </row>
    <row r="62" spans="1:8">
      <c r="F62" s="104"/>
      <c r="G62" s="104"/>
      <c r="H62" s="104"/>
    </row>
    <row r="63" spans="1:8" ht="16.5" customHeight="1">
      <c r="A63" s="146" t="s">
        <v>84</v>
      </c>
      <c r="B63" s="146"/>
      <c r="C63" s="146"/>
      <c r="D63" s="146"/>
      <c r="E63" s="146"/>
      <c r="F63" s="23">
        <f>F53</f>
        <v>-8</v>
      </c>
      <c r="G63" s="23">
        <f>G53</f>
        <v>-79.269999999998618</v>
      </c>
      <c r="H63" s="23">
        <f>H53</f>
        <v>-734.42000000000007</v>
      </c>
    </row>
    <row r="64" spans="1:8" ht="16.5" customHeight="1">
      <c r="A64" s="146" t="s">
        <v>360</v>
      </c>
      <c r="B64" s="146"/>
      <c r="C64" s="146"/>
      <c r="D64" s="146"/>
      <c r="E64" s="146"/>
      <c r="F64" s="24"/>
      <c r="G64" s="24"/>
      <c r="H64" s="24"/>
    </row>
    <row r="65" spans="1:8" ht="16.5" customHeight="1">
      <c r="A65" s="146" t="s">
        <v>86</v>
      </c>
      <c r="B65" s="146"/>
      <c r="C65" s="146"/>
      <c r="D65" s="146"/>
      <c r="E65" s="146"/>
      <c r="F65" s="44">
        <f>SUM(F63:F64)</f>
        <v>-8</v>
      </c>
      <c r="G65" s="44">
        <f>SUM(G63:G64)</f>
        <v>-79.269999999998618</v>
      </c>
      <c r="H65" s="44">
        <f>SUM(H63:H64)</f>
        <v>-734.42000000000007</v>
      </c>
    </row>
    <row r="66" spans="1:8">
      <c r="F66" s="125"/>
      <c r="G66" s="125"/>
      <c r="H66" s="104"/>
    </row>
    <row r="67" spans="1:8" ht="16.5" customHeight="1">
      <c r="A67" s="144" t="s">
        <v>87</v>
      </c>
      <c r="B67" s="144"/>
      <c r="C67" s="144"/>
      <c r="D67" s="144"/>
      <c r="E67" s="144"/>
      <c r="F67" s="133">
        <f>+G67+F65</f>
        <v>322.70000000000141</v>
      </c>
      <c r="G67" s="133">
        <f>+H67+G65</f>
        <v>330.70000000000141</v>
      </c>
      <c r="H67" s="5">
        <f>+H3+H4+H65</f>
        <v>409.97</v>
      </c>
    </row>
    <row r="68" spans="1:8" ht="16.5" customHeight="1">
      <c r="A68" s="145" t="s">
        <v>2</v>
      </c>
      <c r="B68" s="145"/>
      <c r="C68" s="145"/>
      <c r="D68" s="145"/>
      <c r="E68" s="145"/>
      <c r="F68" s="119"/>
      <c r="G68" s="119">
        <v>188.08</v>
      </c>
      <c r="H68" s="5">
        <f>+H67-H69</f>
        <v>230.22000000000003</v>
      </c>
    </row>
    <row r="69" spans="1:8" ht="16.5" customHeight="1">
      <c r="A69" s="145" t="s">
        <v>3</v>
      </c>
      <c r="B69" s="145"/>
      <c r="C69" s="145"/>
      <c r="D69" s="145"/>
      <c r="E69" s="145"/>
      <c r="F69" s="119"/>
      <c r="G69" s="119">
        <v>142.62</v>
      </c>
      <c r="H69" s="5">
        <f>27.64+152.11</f>
        <v>179.75</v>
      </c>
    </row>
    <row r="70" spans="1:8" ht="16.5" customHeight="1">
      <c r="A70" s="45"/>
      <c r="B70" s="45"/>
      <c r="C70" s="134"/>
      <c r="D70" s="45"/>
      <c r="E70" s="45"/>
      <c r="F70" s="45"/>
      <c r="G70" s="134"/>
      <c r="H70" s="45"/>
    </row>
    <row r="71" spans="1:8" ht="16.5" customHeight="1">
      <c r="A71" s="151" t="s">
        <v>88</v>
      </c>
      <c r="B71" s="151"/>
      <c r="C71" s="151"/>
      <c r="D71" s="151"/>
      <c r="E71" s="151"/>
      <c r="F71" s="151"/>
      <c r="G71" s="151"/>
      <c r="H71" s="151"/>
    </row>
    <row r="72" spans="1:8" ht="16.5" customHeight="1">
      <c r="A72" s="115" t="s">
        <v>89</v>
      </c>
      <c r="B72" s="139"/>
      <c r="C72" s="135"/>
      <c r="D72" s="65"/>
      <c r="E72" s="115" t="s">
        <v>90</v>
      </c>
      <c r="F72" s="139"/>
      <c r="G72" s="135"/>
      <c r="H72" s="65"/>
    </row>
    <row r="73" spans="1:8" ht="16.5" customHeight="1">
      <c r="A73" s="24" t="s">
        <v>91</v>
      </c>
      <c r="B73" s="140"/>
      <c r="C73" s="134"/>
      <c r="D73" s="45"/>
      <c r="E73" s="24" t="s">
        <v>91</v>
      </c>
      <c r="F73" s="140"/>
      <c r="G73" s="134"/>
      <c r="H73" s="45"/>
    </row>
    <row r="74" spans="1:8" ht="16.5" customHeight="1">
      <c r="A74" s="24" t="s">
        <v>92</v>
      </c>
      <c r="B74" s="140"/>
      <c r="C74" s="134"/>
      <c r="D74" s="45"/>
      <c r="E74" s="24" t="s">
        <v>92</v>
      </c>
      <c r="F74" s="140"/>
      <c r="G74" s="134"/>
      <c r="H74" s="45"/>
    </row>
    <row r="75" spans="1:8" ht="16.5" customHeight="1">
      <c r="A75" s="32" t="s">
        <v>24</v>
      </c>
      <c r="B75" s="141"/>
      <c r="C75" s="134"/>
      <c r="D75" s="67"/>
      <c r="E75" s="32" t="s">
        <v>24</v>
      </c>
      <c r="F75" s="141"/>
      <c r="G75" s="134"/>
      <c r="H75" s="67"/>
    </row>
    <row r="77" spans="1:8" ht="15.75" customHeight="1">
      <c r="A77" s="150" t="s">
        <v>361</v>
      </c>
      <c r="B77" s="150"/>
      <c r="C77" s="150"/>
      <c r="D77" s="150"/>
      <c r="E77" s="150"/>
      <c r="F77" s="150"/>
      <c r="G77" s="150"/>
      <c r="H77" s="150"/>
    </row>
  </sheetData>
  <mergeCells count="12">
    <mergeCell ref="A77:H77"/>
    <mergeCell ref="A1:H1"/>
    <mergeCell ref="A2:E2"/>
    <mergeCell ref="A3:E3"/>
    <mergeCell ref="A4:E4"/>
    <mergeCell ref="A63:E63"/>
    <mergeCell ref="A64:E64"/>
    <mergeCell ref="A65:E65"/>
    <mergeCell ref="A67:E67"/>
    <mergeCell ref="A68:E68"/>
    <mergeCell ref="A69:E69"/>
    <mergeCell ref="A71:H71"/>
  </mergeCells>
  <pageMargins left="0.70000000000000007" right="0.70000000000000007" top="0.61" bottom="1.1437007874015745" header="0.74999999999999989" footer="0.74999999999999989"/>
  <pageSetup paperSize="9" scale="4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77"/>
  <sheetViews>
    <sheetView topLeftCell="A13" workbookViewId="0">
      <selection activeCell="A2" sqref="A2:E2"/>
    </sheetView>
  </sheetViews>
  <sheetFormatPr defaultRowHeight="14.25"/>
  <cols>
    <col min="1" max="1" width="42.375" style="1" customWidth="1"/>
    <col min="2" max="2" width="17.125" style="1" customWidth="1"/>
    <col min="3" max="3" width="12.5" style="131" customWidth="1"/>
    <col min="4" max="4" width="12.625" style="1" bestFit="1" customWidth="1"/>
    <col min="5" max="5" width="45.5" style="1" customWidth="1"/>
    <col min="6" max="6" width="19.875" style="1" customWidth="1"/>
    <col min="7" max="7" width="14.375" style="131" customWidth="1"/>
    <col min="8" max="8" width="13" style="1" customWidth="1"/>
    <col min="9" max="1024" width="7.75" style="1" customWidth="1"/>
  </cols>
  <sheetData>
    <row r="1" spans="1:8" ht="15.75">
      <c r="A1" s="143" t="s">
        <v>363</v>
      </c>
      <c r="B1" s="143"/>
      <c r="C1" s="143"/>
      <c r="D1" s="143"/>
      <c r="E1" s="143"/>
      <c r="F1" s="143"/>
      <c r="G1" s="143"/>
      <c r="H1" s="143"/>
    </row>
    <row r="2" spans="1:8" s="102" customFormat="1" ht="16.5" customHeight="1">
      <c r="A2" s="144" t="s">
        <v>1</v>
      </c>
      <c r="B2" s="144"/>
      <c r="C2" s="144"/>
      <c r="D2" s="144"/>
      <c r="E2" s="144"/>
      <c r="F2" s="89">
        <v>2025</v>
      </c>
      <c r="G2" s="89">
        <v>2024</v>
      </c>
      <c r="H2" s="89">
        <v>2023</v>
      </c>
    </row>
    <row r="3" spans="1:8" s="102" customFormat="1" ht="16.5" customHeight="1">
      <c r="A3" s="145" t="s">
        <v>2</v>
      </c>
      <c r="B3" s="145"/>
      <c r="C3" s="145"/>
      <c r="D3" s="145"/>
      <c r="E3" s="145"/>
      <c r="F3" s="175">
        <v>188.08</v>
      </c>
      <c r="G3" s="175">
        <v>230.22</v>
      </c>
      <c r="H3" s="176"/>
    </row>
    <row r="4" spans="1:8" s="102" customFormat="1" ht="16.5" customHeight="1">
      <c r="A4" s="145" t="s">
        <v>3</v>
      </c>
      <c r="B4" s="145"/>
      <c r="C4" s="145"/>
      <c r="D4" s="145"/>
      <c r="E4" s="145"/>
      <c r="F4" s="175">
        <v>142.62</v>
      </c>
      <c r="G4" s="175">
        <v>179.75</v>
      </c>
      <c r="H4" s="174">
        <v>1144.3900000000001</v>
      </c>
    </row>
    <row r="5" spans="1:8" ht="16.5" customHeight="1">
      <c r="A5" s="7" t="s">
        <v>4</v>
      </c>
      <c r="B5" s="89">
        <v>2025</v>
      </c>
      <c r="C5" s="89">
        <v>2024</v>
      </c>
      <c r="D5" s="89">
        <v>2023</v>
      </c>
      <c r="E5" s="7" t="s">
        <v>5</v>
      </c>
      <c r="F5" s="89">
        <v>2025</v>
      </c>
      <c r="G5" s="89">
        <v>2024</v>
      </c>
      <c r="H5" s="89">
        <v>2023</v>
      </c>
    </row>
    <row r="6" spans="1:8" ht="16.5" customHeight="1">
      <c r="A6" s="7" t="s">
        <v>6</v>
      </c>
      <c r="B6" s="7"/>
      <c r="C6" s="123"/>
      <c r="D6" s="7"/>
      <c r="E6" s="7" t="s">
        <v>7</v>
      </c>
      <c r="F6" s="177"/>
      <c r="G6" s="177"/>
      <c r="H6" s="178"/>
    </row>
    <row r="7" spans="1:8" ht="16.5" customHeight="1">
      <c r="A7" s="10"/>
      <c r="B7" s="10"/>
      <c r="C7" s="124"/>
      <c r="D7" s="10"/>
      <c r="E7" s="11" t="s">
        <v>8</v>
      </c>
      <c r="F7" s="179">
        <v>810</v>
      </c>
      <c r="G7" s="179">
        <v>1030</v>
      </c>
      <c r="H7" s="179">
        <v>750</v>
      </c>
    </row>
    <row r="8" spans="1:8" ht="16.5" customHeight="1">
      <c r="A8" s="11" t="s">
        <v>9</v>
      </c>
      <c r="B8" s="152">
        <v>2595</v>
      </c>
      <c r="C8" s="152">
        <f>2826.15+1680</f>
        <v>4506.1499999999996</v>
      </c>
      <c r="D8" s="152">
        <v>4915</v>
      </c>
      <c r="E8" s="11" t="s">
        <v>10</v>
      </c>
      <c r="F8" s="179">
        <v>140</v>
      </c>
      <c r="G8" s="179">
        <v>1153</v>
      </c>
      <c r="H8" s="179">
        <v>1400</v>
      </c>
    </row>
    <row r="9" spans="1:8" ht="60">
      <c r="A9" s="12" t="s">
        <v>11</v>
      </c>
      <c r="B9" s="153">
        <v>245</v>
      </c>
      <c r="C9" s="153">
        <v>606</v>
      </c>
      <c r="D9" s="153">
        <v>435</v>
      </c>
      <c r="E9" s="11" t="s">
        <v>362</v>
      </c>
      <c r="F9" s="171"/>
      <c r="G9" s="171"/>
      <c r="H9" s="171"/>
    </row>
    <row r="10" spans="1:8" ht="16.5" customHeight="1">
      <c r="A10" s="11" t="s">
        <v>13</v>
      </c>
      <c r="B10" s="152"/>
      <c r="C10" s="153"/>
      <c r="D10" s="154"/>
      <c r="E10" s="13" t="s">
        <v>14</v>
      </c>
      <c r="F10" s="170">
        <f>1580+10+10</f>
        <v>1600</v>
      </c>
      <c r="G10" s="170">
        <f>900+600+100</f>
        <v>1600</v>
      </c>
      <c r="H10" s="170">
        <v>1715</v>
      </c>
    </row>
    <row r="11" spans="1:8" ht="16.5" customHeight="1">
      <c r="A11" s="11" t="s">
        <v>15</v>
      </c>
      <c r="B11" s="152"/>
      <c r="C11" s="153"/>
      <c r="D11" s="154"/>
      <c r="E11" s="13" t="s">
        <v>16</v>
      </c>
      <c r="F11" s="170"/>
      <c r="G11" s="170">
        <v>947.41</v>
      </c>
      <c r="H11" s="170"/>
    </row>
    <row r="12" spans="1:8" ht="30">
      <c r="A12" s="11" t="s">
        <v>17</v>
      </c>
      <c r="B12" s="153">
        <v>1200</v>
      </c>
      <c r="C12" s="153">
        <v>1200</v>
      </c>
      <c r="D12" s="153">
        <v>2400</v>
      </c>
      <c r="E12" s="11" t="s">
        <v>357</v>
      </c>
      <c r="F12" s="170"/>
      <c r="G12" s="180">
        <v>2923</v>
      </c>
      <c r="H12" s="170"/>
    </row>
    <row r="13" spans="1:8" ht="16.5" customHeight="1">
      <c r="A13" s="16" t="s">
        <v>358</v>
      </c>
      <c r="B13" s="152">
        <v>100</v>
      </c>
      <c r="C13" s="153">
        <v>3001.09</v>
      </c>
      <c r="D13" s="155">
        <v>119.37</v>
      </c>
      <c r="E13" s="13" t="s">
        <v>20</v>
      </c>
      <c r="F13" s="181"/>
      <c r="G13" s="181"/>
      <c r="H13" s="170"/>
    </row>
    <row r="14" spans="1:8" ht="16.5" customHeight="1">
      <c r="B14" s="152"/>
      <c r="C14" s="153"/>
      <c r="D14" s="156"/>
      <c r="E14" s="13" t="s">
        <v>97</v>
      </c>
      <c r="F14" s="181"/>
      <c r="G14" s="181"/>
      <c r="H14" s="170">
        <v>0</v>
      </c>
    </row>
    <row r="15" spans="1:8" ht="16.5" customHeight="1">
      <c r="A15" s="16"/>
      <c r="B15" s="152"/>
      <c r="C15" s="153"/>
      <c r="D15" s="157"/>
      <c r="E15" s="13" t="s">
        <v>22</v>
      </c>
      <c r="F15" s="182"/>
      <c r="G15" s="182"/>
      <c r="H15" s="170"/>
    </row>
    <row r="16" spans="1:8" ht="16.5" customHeight="1">
      <c r="A16" s="16"/>
      <c r="B16" s="152"/>
      <c r="C16" s="153"/>
      <c r="D16" s="157"/>
      <c r="E16" s="11" t="s">
        <v>23</v>
      </c>
      <c r="F16" s="182">
        <f>156.5+410</f>
        <v>566.5</v>
      </c>
      <c r="G16" s="182">
        <v>320</v>
      </c>
      <c r="H16" s="179"/>
    </row>
    <row r="17" spans="1:8" ht="16.5" customHeight="1">
      <c r="A17" s="17" t="s">
        <v>24</v>
      </c>
      <c r="B17" s="158">
        <f>SUM(B8:B16)</f>
        <v>4140</v>
      </c>
      <c r="C17" s="158">
        <f>SUM(C8:C16)</f>
        <v>9313.24</v>
      </c>
      <c r="D17" s="158">
        <f>SUM(D8:D16)</f>
        <v>7869.37</v>
      </c>
      <c r="E17" s="17" t="s">
        <v>24</v>
      </c>
      <c r="F17" s="183">
        <f>SUM(F7:F16)</f>
        <v>3116.5</v>
      </c>
      <c r="G17" s="183">
        <f>SUM(G7:G16)</f>
        <v>7973.41</v>
      </c>
      <c r="H17" s="183">
        <f>SUM(H7:H16)</f>
        <v>3865</v>
      </c>
    </row>
    <row r="18" spans="1:8" ht="16.5" customHeight="1">
      <c r="A18" s="10"/>
      <c r="B18" s="152"/>
      <c r="C18" s="159"/>
      <c r="D18" s="160"/>
      <c r="E18" s="17" t="s">
        <v>25</v>
      </c>
      <c r="F18" s="184">
        <f>+F17-B17</f>
        <v>-1023.5</v>
      </c>
      <c r="G18" s="184">
        <f>+G17-C17</f>
        <v>-1339.83</v>
      </c>
      <c r="H18" s="184">
        <f>+H17-D17</f>
        <v>-4004.37</v>
      </c>
    </row>
    <row r="19" spans="1:8" ht="16.5" customHeight="1">
      <c r="A19" s="7" t="s">
        <v>26</v>
      </c>
      <c r="B19" s="152"/>
      <c r="C19" s="161"/>
      <c r="D19" s="162"/>
      <c r="E19" s="7" t="s">
        <v>27</v>
      </c>
      <c r="F19" s="185"/>
      <c r="G19" s="185"/>
      <c r="H19" s="185"/>
    </row>
    <row r="20" spans="1:8" ht="16.5" customHeight="1">
      <c r="A20" s="11" t="s">
        <v>28</v>
      </c>
      <c r="B20" s="152">
        <v>220.8</v>
      </c>
      <c r="C20" s="163"/>
      <c r="D20" s="154"/>
      <c r="E20" s="11" t="s">
        <v>29</v>
      </c>
      <c r="F20" s="179"/>
      <c r="G20" s="179"/>
      <c r="H20" s="179"/>
    </row>
    <row r="21" spans="1:8" ht="16.5" customHeight="1">
      <c r="A21" s="11" t="s">
        <v>30</v>
      </c>
      <c r="B21" s="152"/>
      <c r="C21" s="163"/>
      <c r="D21" s="154"/>
      <c r="E21" s="11" t="s">
        <v>31</v>
      </c>
      <c r="F21" s="179"/>
      <c r="G21" s="179"/>
      <c r="H21" s="179"/>
    </row>
    <row r="22" spans="1:8" ht="16.5" customHeight="1">
      <c r="A22" s="11" t="s">
        <v>13</v>
      </c>
      <c r="B22" s="152"/>
      <c r="C22" s="163"/>
      <c r="D22" s="154"/>
      <c r="E22" s="11" t="s">
        <v>32</v>
      </c>
      <c r="F22" s="179"/>
      <c r="G22" s="179"/>
      <c r="H22" s="179"/>
    </row>
    <row r="23" spans="1:8" ht="16.5" customHeight="1">
      <c r="A23" s="11" t="s">
        <v>15</v>
      </c>
      <c r="B23" s="152"/>
      <c r="C23" s="163"/>
      <c r="D23" s="154"/>
      <c r="E23" s="11" t="s">
        <v>33</v>
      </c>
      <c r="F23" s="179"/>
      <c r="G23" s="179"/>
      <c r="H23" s="179"/>
    </row>
    <row r="24" spans="1:8" ht="16.5" customHeight="1">
      <c r="A24" s="11" t="s">
        <v>98</v>
      </c>
      <c r="B24" s="152"/>
      <c r="C24" s="163"/>
      <c r="D24" s="154"/>
      <c r="E24" s="11" t="s">
        <v>35</v>
      </c>
      <c r="F24" s="179"/>
      <c r="G24" s="179"/>
      <c r="H24" s="179"/>
    </row>
    <row r="25" spans="1:8" ht="16.5" customHeight="1">
      <c r="A25" s="16"/>
      <c r="B25" s="152"/>
      <c r="C25" s="164"/>
      <c r="D25" s="157"/>
      <c r="E25" s="11" t="s">
        <v>36</v>
      </c>
      <c r="F25" s="179"/>
      <c r="G25" s="179"/>
      <c r="H25" s="179"/>
    </row>
    <row r="26" spans="1:8" ht="16.5" customHeight="1">
      <c r="A26" s="17" t="s">
        <v>24</v>
      </c>
      <c r="B26" s="158">
        <f>SUM(B20:B25)</f>
        <v>220.8</v>
      </c>
      <c r="C26" s="158">
        <f>SUM(C20:C25)</f>
        <v>0</v>
      </c>
      <c r="D26" s="158">
        <f>SUM(D20:D25)</f>
        <v>0</v>
      </c>
      <c r="E26" s="17" t="s">
        <v>24</v>
      </c>
      <c r="F26" s="183">
        <f>SUM(F20:F25)</f>
        <v>0</v>
      </c>
      <c r="G26" s="183">
        <f>SUM(G20:G25)</f>
        <v>0</v>
      </c>
      <c r="H26" s="183">
        <f>SUM(H20:H25)</f>
        <v>0</v>
      </c>
    </row>
    <row r="27" spans="1:8" ht="16.5" customHeight="1">
      <c r="A27" s="16"/>
      <c r="B27" s="152"/>
      <c r="C27" s="164"/>
      <c r="D27" s="157"/>
      <c r="E27" s="17" t="s">
        <v>37</v>
      </c>
      <c r="F27" s="186"/>
      <c r="G27" s="186"/>
      <c r="H27" s="186"/>
    </row>
    <row r="28" spans="1:8" ht="16.5" customHeight="1">
      <c r="A28" s="7" t="s">
        <v>38</v>
      </c>
      <c r="B28" s="152"/>
      <c r="C28" s="165"/>
      <c r="D28" s="165"/>
      <c r="E28" s="21" t="s">
        <v>39</v>
      </c>
      <c r="F28" s="185"/>
      <c r="G28" s="185"/>
      <c r="H28" s="185"/>
    </row>
    <row r="29" spans="1:8" ht="16.5" customHeight="1">
      <c r="A29" s="11" t="s">
        <v>40</v>
      </c>
      <c r="B29" s="152"/>
      <c r="C29" s="166"/>
      <c r="D29" s="166"/>
      <c r="E29" s="11" t="s">
        <v>41</v>
      </c>
      <c r="F29" s="179"/>
      <c r="G29" s="179"/>
      <c r="H29" s="179"/>
    </row>
    <row r="30" spans="1:8" ht="16.5" customHeight="1">
      <c r="A30" s="11" t="s">
        <v>42</v>
      </c>
      <c r="B30" s="152">
        <f>2545</f>
        <v>2545</v>
      </c>
      <c r="C30" s="167">
        <f>5689.65-1680</f>
        <v>4009.6499999999996</v>
      </c>
      <c r="D30" s="167">
        <v>2649</v>
      </c>
      <c r="E30" s="26" t="s">
        <v>43</v>
      </c>
      <c r="F30" s="179">
        <f>4760-259.01</f>
        <v>4500.99</v>
      </c>
      <c r="G30" s="179">
        <f>4260+1645</f>
        <v>5905</v>
      </c>
      <c r="H30" s="179">
        <v>6365</v>
      </c>
    </row>
    <row r="31" spans="1:8" ht="16.5" customHeight="1">
      <c r="A31" s="11" t="s">
        <v>44</v>
      </c>
      <c r="B31" s="152"/>
      <c r="C31" s="152"/>
      <c r="D31" s="152"/>
      <c r="E31" s="11" t="s">
        <v>45</v>
      </c>
      <c r="F31" s="179"/>
      <c r="G31" s="179"/>
      <c r="H31" s="179"/>
    </row>
    <row r="32" spans="1:8" ht="16.5" customHeight="1">
      <c r="A32" s="17" t="s">
        <v>24</v>
      </c>
      <c r="B32" s="158">
        <f>SUM(B30:B31)</f>
        <v>2545</v>
      </c>
      <c r="C32" s="158">
        <f>SUM(C30:C31)</f>
        <v>4009.6499999999996</v>
      </c>
      <c r="D32" s="158">
        <f>SUM(D30:D31)</f>
        <v>2649</v>
      </c>
      <c r="E32" s="17" t="s">
        <v>24</v>
      </c>
      <c r="F32" s="183">
        <f>SUM(F30:F31)</f>
        <v>4500.99</v>
      </c>
      <c r="G32" s="183">
        <f>SUM(G30:G31)</f>
        <v>5905</v>
      </c>
      <c r="H32" s="183">
        <f>SUM(H30:H31)</f>
        <v>6365</v>
      </c>
    </row>
    <row r="33" spans="1:8" ht="16.5" customHeight="1">
      <c r="A33" s="16"/>
      <c r="B33" s="152"/>
      <c r="C33" s="164"/>
      <c r="D33" s="157"/>
      <c r="E33" s="17" t="s">
        <v>46</v>
      </c>
      <c r="F33" s="183">
        <f>+F32-B32</f>
        <v>1955.9899999999998</v>
      </c>
      <c r="G33" s="183">
        <f>+G32-C32</f>
        <v>1895.3500000000004</v>
      </c>
      <c r="H33" s="183">
        <f>+H32-D32</f>
        <v>3716</v>
      </c>
    </row>
    <row r="34" spans="1:8" ht="16.5" customHeight="1">
      <c r="A34" s="7" t="s">
        <v>47</v>
      </c>
      <c r="B34" s="152"/>
      <c r="C34" s="161"/>
      <c r="D34" s="162"/>
      <c r="E34" s="7" t="s">
        <v>48</v>
      </c>
      <c r="F34" s="185"/>
      <c r="G34" s="185"/>
      <c r="H34" s="185"/>
    </row>
    <row r="35" spans="1:8" ht="16.5" customHeight="1">
      <c r="A35" s="11" t="s">
        <v>49</v>
      </c>
      <c r="B35" s="152">
        <v>121.3</v>
      </c>
      <c r="C35" s="152">
        <f>246.41+95.74</f>
        <v>342.15</v>
      </c>
      <c r="D35" s="152">
        <v>233.44</v>
      </c>
      <c r="E35" s="11" t="s">
        <v>50</v>
      </c>
      <c r="F35" s="179"/>
      <c r="G35" s="179">
        <v>17.239999999999998</v>
      </c>
      <c r="H35" s="179"/>
    </row>
    <row r="36" spans="1:8" ht="16.5" customHeight="1">
      <c r="A36" s="11" t="s">
        <v>51</v>
      </c>
      <c r="B36" s="152"/>
      <c r="C36" s="154"/>
      <c r="D36" s="154"/>
      <c r="E36" s="11" t="s">
        <v>52</v>
      </c>
      <c r="F36" s="179"/>
      <c r="G36" s="179"/>
      <c r="H36" s="179"/>
    </row>
    <row r="37" spans="1:8" ht="16.5" customHeight="1">
      <c r="A37" s="11" t="s">
        <v>53</v>
      </c>
      <c r="B37" s="152"/>
      <c r="C37" s="154"/>
      <c r="D37" s="154"/>
      <c r="E37" s="11" t="s">
        <v>54</v>
      </c>
      <c r="F37" s="179"/>
      <c r="G37" s="179"/>
      <c r="H37" s="179"/>
    </row>
    <row r="38" spans="1:8" ht="16.5" customHeight="1">
      <c r="A38" s="11" t="s">
        <v>55</v>
      </c>
      <c r="B38" s="152"/>
      <c r="C38" s="154"/>
      <c r="D38" s="154"/>
      <c r="E38" s="11" t="s">
        <v>56</v>
      </c>
      <c r="F38" s="179"/>
      <c r="G38" s="179"/>
      <c r="H38" s="179"/>
    </row>
    <row r="39" spans="1:8" ht="16.5" customHeight="1">
      <c r="A39" s="11" t="s">
        <v>57</v>
      </c>
      <c r="B39" s="152"/>
      <c r="C39" s="154"/>
      <c r="D39" s="154"/>
      <c r="E39" s="11" t="s">
        <v>58</v>
      </c>
      <c r="F39" s="179"/>
      <c r="G39" s="179"/>
      <c r="H39" s="179"/>
    </row>
    <row r="40" spans="1:8" ht="16.5" customHeight="1">
      <c r="A40" s="17" t="s">
        <v>24</v>
      </c>
      <c r="B40" s="158">
        <f>SUM(B35:B39)</f>
        <v>121.3</v>
      </c>
      <c r="C40" s="158">
        <f>SUM(C35:C39)</f>
        <v>342.15</v>
      </c>
      <c r="D40" s="158">
        <f>SUM(D35:D39)</f>
        <v>233.44</v>
      </c>
      <c r="E40" s="17" t="s">
        <v>24</v>
      </c>
      <c r="F40" s="183">
        <f>SUM(F35:F39)</f>
        <v>0</v>
      </c>
      <c r="G40" s="183">
        <f>SUM(G35:G39)</f>
        <v>17.239999999999998</v>
      </c>
      <c r="H40" s="183">
        <f>SUM(H35:H39)</f>
        <v>0</v>
      </c>
    </row>
    <row r="41" spans="1:8" ht="16.5" customHeight="1">
      <c r="A41" s="10"/>
      <c r="B41" s="152"/>
      <c r="C41" s="159"/>
      <c r="D41" s="160"/>
      <c r="E41" s="17" t="s">
        <v>59</v>
      </c>
      <c r="F41" s="184">
        <f>+F40-B40</f>
        <v>-121.3</v>
      </c>
      <c r="G41" s="184">
        <f>+G40-C40</f>
        <v>-324.90999999999997</v>
      </c>
      <c r="H41" s="184">
        <f>+H40-D40</f>
        <v>-233.44</v>
      </c>
    </row>
    <row r="42" spans="1:8" ht="16.5" customHeight="1">
      <c r="A42" s="7" t="s">
        <v>60</v>
      </c>
      <c r="B42" s="152"/>
      <c r="C42" s="161"/>
      <c r="D42" s="162"/>
      <c r="E42" s="29" t="s">
        <v>61</v>
      </c>
      <c r="F42" s="185"/>
      <c r="G42" s="185"/>
      <c r="H42" s="185"/>
    </row>
    <row r="43" spans="1:8" ht="30">
      <c r="A43" s="11" t="s">
        <v>62</v>
      </c>
      <c r="B43" s="168">
        <v>80</v>
      </c>
      <c r="C43" s="153">
        <f>37+45.8</f>
        <v>82.8</v>
      </c>
      <c r="D43" s="153">
        <v>72.31</v>
      </c>
      <c r="E43" s="30" t="s">
        <v>63</v>
      </c>
      <c r="F43" s="179"/>
      <c r="G43" s="179"/>
      <c r="H43" s="179"/>
    </row>
    <row r="44" spans="1:8" ht="16.5" customHeight="1">
      <c r="A44" s="11" t="s">
        <v>64</v>
      </c>
      <c r="B44" s="152">
        <v>215</v>
      </c>
      <c r="C44" s="153">
        <v>215</v>
      </c>
      <c r="D44" s="153">
        <v>215</v>
      </c>
      <c r="E44" s="30" t="s">
        <v>65</v>
      </c>
      <c r="F44" s="179"/>
      <c r="G44" s="179"/>
      <c r="H44" s="179">
        <v>360</v>
      </c>
    </row>
    <row r="45" spans="1:8" ht="16.5" customHeight="1">
      <c r="A45" s="24" t="s">
        <v>13</v>
      </c>
      <c r="B45" s="152"/>
      <c r="C45" s="154"/>
      <c r="D45" s="154"/>
      <c r="E45" s="31"/>
      <c r="F45" s="187"/>
      <c r="G45" s="187"/>
      <c r="H45" s="187"/>
    </row>
    <row r="46" spans="1:8" ht="16.5" customHeight="1">
      <c r="A46" s="24" t="s">
        <v>15</v>
      </c>
      <c r="B46" s="152"/>
      <c r="C46" s="154"/>
      <c r="D46" s="154"/>
      <c r="E46" s="31"/>
      <c r="F46" s="188"/>
      <c r="G46" s="188"/>
      <c r="H46" s="188"/>
    </row>
    <row r="47" spans="1:8" ht="16.5" customHeight="1">
      <c r="A47" s="24" t="s">
        <v>66</v>
      </c>
      <c r="B47" s="152">
        <v>211.62</v>
      </c>
      <c r="C47" s="169"/>
      <c r="D47" s="152">
        <v>251.22</v>
      </c>
      <c r="E47" s="31"/>
      <c r="F47" s="188"/>
      <c r="G47" s="188"/>
      <c r="H47" s="188"/>
    </row>
    <row r="48" spans="1:8" ht="16.5" customHeight="1">
      <c r="A48" s="24" t="s">
        <v>99</v>
      </c>
      <c r="B48" s="152">
        <v>170.86</v>
      </c>
      <c r="C48" s="163">
        <v>12.08</v>
      </c>
      <c r="D48" s="163">
        <f>12.08+22</f>
        <v>34.08</v>
      </c>
      <c r="E48" s="31"/>
      <c r="F48" s="188"/>
      <c r="G48" s="188"/>
      <c r="H48" s="188"/>
    </row>
    <row r="49" spans="1:8" ht="16.5" customHeight="1">
      <c r="A49" s="32" t="s">
        <v>24</v>
      </c>
      <c r="B49" s="158">
        <f>SUM(B43:B48)</f>
        <v>677.48</v>
      </c>
      <c r="C49" s="158">
        <f>SUM(C43:C48)</f>
        <v>309.88</v>
      </c>
      <c r="D49" s="158">
        <f>SUM(D43:D48)</f>
        <v>572.61</v>
      </c>
      <c r="E49" s="33" t="s">
        <v>24</v>
      </c>
      <c r="F49" s="183">
        <f>SUM(F43:F47)</f>
        <v>0</v>
      </c>
      <c r="G49" s="183">
        <f>SUM(G43:G47)</f>
        <v>0</v>
      </c>
      <c r="H49" s="183">
        <f>SUM(H43:H47)</f>
        <v>360</v>
      </c>
    </row>
    <row r="50" spans="1:8" ht="16.5" customHeight="1">
      <c r="A50" s="34" t="s">
        <v>68</v>
      </c>
      <c r="B50" s="158">
        <f>+B17+B26+B32+B40+B49</f>
        <v>7704.58</v>
      </c>
      <c r="C50" s="158">
        <f>+C17+C26+C32+C40+C49</f>
        <v>13974.919999999998</v>
      </c>
      <c r="D50" s="158">
        <f>+D17+D26+D32+D40+D49</f>
        <v>11324.42</v>
      </c>
      <c r="E50" s="36" t="s">
        <v>69</v>
      </c>
      <c r="F50" s="183">
        <f>+F17+F26+F32+F40+F49</f>
        <v>7617.49</v>
      </c>
      <c r="G50" s="183">
        <f>+G17+G26+G32+G40+G49</f>
        <v>13895.65</v>
      </c>
      <c r="H50" s="183">
        <f>+H17+H26+H32+H40+H49</f>
        <v>10590</v>
      </c>
    </row>
    <row r="51" spans="1:8" ht="16.5" customHeight="1">
      <c r="A51" s="37"/>
      <c r="B51" s="53"/>
      <c r="C51" s="124"/>
      <c r="D51" s="10"/>
      <c r="E51" s="33" t="s">
        <v>70</v>
      </c>
      <c r="F51" s="189">
        <f>+F50-B50</f>
        <v>-87.090000000000146</v>
      </c>
      <c r="G51" s="189">
        <f>+G50-C50</f>
        <v>-79.269999999998618</v>
      </c>
      <c r="H51" s="189">
        <f>+H50-D50</f>
        <v>-734.42000000000007</v>
      </c>
    </row>
    <row r="52" spans="1:8" ht="16.5" customHeight="1">
      <c r="A52" s="39"/>
      <c r="B52" s="53"/>
      <c r="C52" s="127"/>
      <c r="D52" s="16"/>
      <c r="E52" s="33" t="s">
        <v>71</v>
      </c>
      <c r="F52" s="190"/>
      <c r="G52" s="190"/>
      <c r="H52" s="190"/>
    </row>
    <row r="53" spans="1:8" ht="36">
      <c r="A53" s="37"/>
      <c r="B53" s="53"/>
      <c r="C53" s="124"/>
      <c r="D53" s="10"/>
      <c r="E53" s="40" t="s">
        <v>72</v>
      </c>
      <c r="F53" s="189">
        <f>+F51-F52</f>
        <v>-87.090000000000146</v>
      </c>
      <c r="G53" s="189">
        <f>+G51-G52</f>
        <v>-79.269999999998618</v>
      </c>
      <c r="H53" s="189">
        <f>+H51-H52</f>
        <v>-734.42000000000007</v>
      </c>
    </row>
    <row r="54" spans="1:8" ht="16.5" customHeight="1">
      <c r="A54" s="42" t="s">
        <v>73</v>
      </c>
      <c r="B54" s="2">
        <v>2025</v>
      </c>
      <c r="C54" s="2">
        <v>2024</v>
      </c>
      <c r="D54" s="2">
        <v>2023</v>
      </c>
      <c r="E54" s="7" t="s">
        <v>74</v>
      </c>
      <c r="F54" s="2">
        <v>2025</v>
      </c>
      <c r="G54" s="2">
        <v>2024</v>
      </c>
      <c r="H54" s="2">
        <v>2023</v>
      </c>
    </row>
    <row r="55" spans="1:8" ht="16.5" customHeight="1">
      <c r="A55" s="24" t="s">
        <v>75</v>
      </c>
      <c r="B55" s="53"/>
      <c r="C55" s="126"/>
      <c r="D55" s="24"/>
      <c r="E55" s="11" t="s">
        <v>76</v>
      </c>
      <c r="F55" s="23"/>
      <c r="G55" s="23"/>
      <c r="H55" s="23"/>
    </row>
    <row r="56" spans="1:8" ht="16.5" customHeight="1">
      <c r="A56" s="24" t="s">
        <v>77</v>
      </c>
      <c r="B56" s="53"/>
      <c r="C56" s="126"/>
      <c r="D56" s="24"/>
      <c r="E56" s="11" t="s">
        <v>78</v>
      </c>
      <c r="F56" s="23"/>
      <c r="G56" s="23"/>
      <c r="H56" s="23"/>
    </row>
    <row r="57" spans="1:8" ht="16.5" customHeight="1">
      <c r="A57" s="24" t="s">
        <v>79</v>
      </c>
      <c r="B57" s="53"/>
      <c r="C57" s="126"/>
      <c r="D57" s="24"/>
      <c r="E57" s="11" t="s">
        <v>80</v>
      </c>
      <c r="F57" s="23"/>
      <c r="G57" s="23"/>
      <c r="H57" s="23"/>
    </row>
    <row r="58" spans="1:8" ht="16.5" customHeight="1">
      <c r="A58" s="24" t="s">
        <v>81</v>
      </c>
      <c r="B58" s="53"/>
      <c r="C58" s="126"/>
      <c r="D58" s="24"/>
      <c r="E58" s="11" t="s">
        <v>82</v>
      </c>
      <c r="F58" s="23"/>
      <c r="G58" s="23"/>
      <c r="H58" s="23"/>
    </row>
    <row r="59" spans="1:8" ht="16.5" customHeight="1">
      <c r="A59" s="32" t="s">
        <v>24</v>
      </c>
      <c r="B59" s="53"/>
      <c r="C59" s="15">
        <f>SUM(C55:C58)</f>
        <v>0</v>
      </c>
      <c r="D59" s="15">
        <f>SUM(D55:D58)</f>
        <v>0</v>
      </c>
      <c r="E59" s="17" t="s">
        <v>24</v>
      </c>
      <c r="F59" s="114">
        <f>SUM(F55:F58)</f>
        <v>0</v>
      </c>
      <c r="G59" s="114">
        <f>SUM(G55:G58)</f>
        <v>0</v>
      </c>
      <c r="H59" s="114">
        <f>SUM(H55:H58)</f>
        <v>0</v>
      </c>
    </row>
    <row r="60" spans="1:8" ht="16.5" customHeight="1">
      <c r="A60" s="39"/>
      <c r="B60" s="53"/>
      <c r="C60" s="129"/>
      <c r="D60" s="39"/>
      <c r="E60" s="17" t="s">
        <v>71</v>
      </c>
      <c r="F60" s="23"/>
      <c r="G60" s="23"/>
      <c r="H60" s="23"/>
    </row>
    <row r="61" spans="1:8" ht="16.5" customHeight="1">
      <c r="A61" s="37"/>
      <c r="B61" s="53"/>
      <c r="C61" s="130"/>
      <c r="D61" s="37"/>
      <c r="E61" s="17" t="s">
        <v>359</v>
      </c>
      <c r="F61" s="23"/>
      <c r="G61" s="23"/>
      <c r="H61" s="23"/>
    </row>
    <row r="62" spans="1:8" ht="15">
      <c r="F62" s="104"/>
      <c r="G62" s="104"/>
      <c r="H62" s="104"/>
    </row>
    <row r="63" spans="1:8" ht="16.5" customHeight="1">
      <c r="A63" s="146" t="s">
        <v>84</v>
      </c>
      <c r="B63" s="146"/>
      <c r="C63" s="146"/>
      <c r="D63" s="146"/>
      <c r="E63" s="146"/>
      <c r="F63" s="170">
        <f>F53</f>
        <v>-87.090000000000146</v>
      </c>
      <c r="G63" s="170">
        <f>G53</f>
        <v>-79.269999999998618</v>
      </c>
      <c r="H63" s="170">
        <f>H53</f>
        <v>-734.42000000000007</v>
      </c>
    </row>
    <row r="64" spans="1:8" ht="16.5" customHeight="1">
      <c r="A64" s="146" t="s">
        <v>360</v>
      </c>
      <c r="B64" s="146"/>
      <c r="C64" s="146"/>
      <c r="D64" s="146"/>
      <c r="E64" s="146"/>
      <c r="F64" s="171"/>
      <c r="G64" s="171"/>
      <c r="H64" s="171"/>
    </row>
    <row r="65" spans="1:8" ht="16.5" customHeight="1">
      <c r="A65" s="146" t="s">
        <v>86</v>
      </c>
      <c r="B65" s="146"/>
      <c r="C65" s="146"/>
      <c r="D65" s="146"/>
      <c r="E65" s="146"/>
      <c r="F65" s="172">
        <f>SUM(F63:F64)</f>
        <v>-87.090000000000146</v>
      </c>
      <c r="G65" s="172">
        <f>SUM(G63:G64)</f>
        <v>-79.269999999998618</v>
      </c>
      <c r="H65" s="172">
        <f>SUM(H63:H64)</f>
        <v>-734.42000000000007</v>
      </c>
    </row>
    <row r="66" spans="1:8" ht="15">
      <c r="F66" s="125"/>
      <c r="G66" s="125"/>
      <c r="H66" s="104"/>
    </row>
    <row r="67" spans="1:8" ht="16.5" customHeight="1">
      <c r="A67" s="144" t="s">
        <v>87</v>
      </c>
      <c r="B67" s="144"/>
      <c r="C67" s="144"/>
      <c r="D67" s="144"/>
      <c r="E67" s="144"/>
      <c r="F67" s="173">
        <f>+G67+F65</f>
        <v>243.61000000000126</v>
      </c>
      <c r="G67" s="173">
        <f>+H67+G65</f>
        <v>330.70000000000141</v>
      </c>
      <c r="H67" s="174">
        <f>+H3+H4+H65</f>
        <v>409.97</v>
      </c>
    </row>
    <row r="68" spans="1:8" ht="16.5" customHeight="1">
      <c r="A68" s="145" t="s">
        <v>2</v>
      </c>
      <c r="B68" s="145"/>
      <c r="C68" s="145"/>
      <c r="D68" s="145"/>
      <c r="E68" s="145"/>
      <c r="F68" s="175">
        <f>243.61-39.15</f>
        <v>204.46</v>
      </c>
      <c r="G68" s="175">
        <v>188.08</v>
      </c>
      <c r="H68" s="174">
        <f>+H67-H69</f>
        <v>230.22000000000003</v>
      </c>
    </row>
    <row r="69" spans="1:8" ht="16.5" customHeight="1">
      <c r="A69" s="145" t="s">
        <v>3</v>
      </c>
      <c r="B69" s="145"/>
      <c r="C69" s="145"/>
      <c r="D69" s="145"/>
      <c r="E69" s="145"/>
      <c r="F69" s="175">
        <v>39.15</v>
      </c>
      <c r="G69" s="175">
        <v>142.62</v>
      </c>
      <c r="H69" s="174">
        <f>27.64+152.11</f>
        <v>179.75</v>
      </c>
    </row>
    <row r="70" spans="1:8" ht="16.5" customHeight="1">
      <c r="A70" s="45"/>
      <c r="B70" s="45"/>
      <c r="C70" s="134"/>
      <c r="D70" s="45"/>
      <c r="E70" s="45"/>
      <c r="F70" s="45"/>
      <c r="G70" s="134"/>
      <c r="H70" s="45"/>
    </row>
    <row r="71" spans="1:8" ht="16.5" customHeight="1">
      <c r="A71" s="151" t="s">
        <v>88</v>
      </c>
      <c r="B71" s="151"/>
      <c r="C71" s="151"/>
      <c r="D71" s="151"/>
      <c r="E71" s="151"/>
      <c r="F71" s="151"/>
      <c r="G71" s="151"/>
      <c r="H71" s="151"/>
    </row>
    <row r="72" spans="1:8" ht="16.5" customHeight="1">
      <c r="A72" s="115" t="s">
        <v>89</v>
      </c>
      <c r="B72" s="139"/>
      <c r="C72" s="135"/>
      <c r="D72" s="65"/>
      <c r="E72" s="115" t="s">
        <v>90</v>
      </c>
      <c r="F72" s="139"/>
      <c r="G72" s="135"/>
      <c r="H72" s="65"/>
    </row>
    <row r="73" spans="1:8" ht="16.5" customHeight="1">
      <c r="A73" s="24" t="s">
        <v>91</v>
      </c>
      <c r="B73" s="140"/>
      <c r="C73" s="134"/>
      <c r="D73" s="45"/>
      <c r="E73" s="24" t="s">
        <v>91</v>
      </c>
      <c r="F73" s="140"/>
      <c r="G73" s="134"/>
      <c r="H73" s="45"/>
    </row>
    <row r="74" spans="1:8" ht="16.5" customHeight="1">
      <c r="A74" s="24" t="s">
        <v>92</v>
      </c>
      <c r="B74" s="140"/>
      <c r="C74" s="134"/>
      <c r="D74" s="45"/>
      <c r="E74" s="24" t="s">
        <v>92</v>
      </c>
      <c r="F74" s="140"/>
      <c r="G74" s="134"/>
      <c r="H74" s="45"/>
    </row>
    <row r="75" spans="1:8" ht="16.5" customHeight="1">
      <c r="A75" s="32" t="s">
        <v>24</v>
      </c>
      <c r="B75" s="141"/>
      <c r="C75" s="134"/>
      <c r="D75" s="67"/>
      <c r="E75" s="32" t="s">
        <v>24</v>
      </c>
      <c r="F75" s="141"/>
      <c r="G75" s="134"/>
      <c r="H75" s="67"/>
    </row>
    <row r="77" spans="1:8" ht="15.75" customHeight="1">
      <c r="A77" s="150" t="s">
        <v>361</v>
      </c>
      <c r="B77" s="150"/>
      <c r="C77" s="150"/>
      <c r="D77" s="150"/>
      <c r="E77" s="150"/>
      <c r="F77" s="150"/>
      <c r="G77" s="150"/>
      <c r="H77" s="150"/>
    </row>
  </sheetData>
  <mergeCells count="12">
    <mergeCell ref="A65:E65"/>
    <mergeCell ref="A67:E67"/>
    <mergeCell ref="A68:E68"/>
    <mergeCell ref="A69:E69"/>
    <mergeCell ref="A71:H71"/>
    <mergeCell ref="A77:H77"/>
    <mergeCell ref="A1:H1"/>
    <mergeCell ref="A2:E2"/>
    <mergeCell ref="A3:E3"/>
    <mergeCell ref="A4:E4"/>
    <mergeCell ref="A63:E63"/>
    <mergeCell ref="A64:E64"/>
  </mergeCells>
  <pageMargins left="0.23622047244094491" right="0.23622047244094491" top="0.28999999999999998" bottom="0.17" header="0.31496062992125984" footer="0.31496062992125984"/>
  <pageSetup paperSize="9" scale="74" fitToHeight="0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77"/>
  <sheetViews>
    <sheetView tabSelected="1" workbookViewId="0">
      <selection sqref="A1:H1"/>
    </sheetView>
  </sheetViews>
  <sheetFormatPr defaultRowHeight="14.25"/>
  <cols>
    <col min="1" max="1" width="42.375" style="1" customWidth="1"/>
    <col min="2" max="2" width="17.125" style="1" customWidth="1"/>
    <col min="3" max="3" width="12.5" style="131" customWidth="1"/>
    <col min="4" max="4" width="12.625" style="1" bestFit="1" customWidth="1"/>
    <col min="5" max="5" width="45.5" style="1" customWidth="1"/>
    <col min="6" max="6" width="19.875" style="1" customWidth="1"/>
    <col min="7" max="7" width="14.375" style="131" customWidth="1"/>
    <col min="8" max="8" width="13" style="1" customWidth="1"/>
    <col min="9" max="1024" width="7.75" style="1" customWidth="1"/>
  </cols>
  <sheetData>
    <row r="1" spans="1:8" ht="15.75">
      <c r="A1" s="143" t="s">
        <v>364</v>
      </c>
      <c r="B1" s="143"/>
      <c r="C1" s="143"/>
      <c r="D1" s="143"/>
      <c r="E1" s="143"/>
      <c r="F1" s="143"/>
      <c r="G1" s="143"/>
      <c r="H1" s="143"/>
    </row>
    <row r="2" spans="1:8" s="102" customFormat="1" ht="16.5" customHeight="1">
      <c r="A2" s="144" t="s">
        <v>1</v>
      </c>
      <c r="B2" s="144"/>
      <c r="C2" s="144"/>
      <c r="D2" s="144"/>
      <c r="E2" s="144"/>
      <c r="F2" s="89">
        <v>2026</v>
      </c>
      <c r="G2" s="89">
        <v>2025</v>
      </c>
      <c r="H2" s="89">
        <v>2024</v>
      </c>
    </row>
    <row r="3" spans="1:8" s="102" customFormat="1" ht="16.5" customHeight="1">
      <c r="A3" s="145" t="s">
        <v>2</v>
      </c>
      <c r="B3" s="145"/>
      <c r="C3" s="145"/>
      <c r="D3" s="145"/>
      <c r="E3" s="145"/>
      <c r="F3" s="175">
        <f>G68</f>
        <v>204.46</v>
      </c>
      <c r="G3" s="175">
        <v>188.08</v>
      </c>
      <c r="H3" s="175">
        <v>230.22</v>
      </c>
    </row>
    <row r="4" spans="1:8" s="102" customFormat="1" ht="16.5" customHeight="1">
      <c r="A4" s="145" t="s">
        <v>3</v>
      </c>
      <c r="B4" s="145"/>
      <c r="C4" s="145"/>
      <c r="D4" s="145"/>
      <c r="E4" s="145"/>
      <c r="F4" s="175">
        <f>G69</f>
        <v>39.15</v>
      </c>
      <c r="G4" s="175">
        <v>142.62</v>
      </c>
      <c r="H4" s="175">
        <v>179.75</v>
      </c>
    </row>
    <row r="5" spans="1:8" ht="16.5" customHeight="1">
      <c r="A5" s="7" t="s">
        <v>4</v>
      </c>
      <c r="B5" s="89">
        <v>2026</v>
      </c>
      <c r="C5" s="89">
        <v>2025</v>
      </c>
      <c r="D5" s="89">
        <v>2024</v>
      </c>
      <c r="E5" s="7" t="s">
        <v>5</v>
      </c>
      <c r="F5" s="89">
        <v>2026</v>
      </c>
      <c r="G5" s="89">
        <v>2025</v>
      </c>
      <c r="H5" s="89">
        <v>2024</v>
      </c>
    </row>
    <row r="6" spans="1:8" ht="16.5" customHeight="1">
      <c r="A6" s="7" t="s">
        <v>6</v>
      </c>
      <c r="B6" s="7"/>
      <c r="C6" s="7"/>
      <c r="D6" s="123"/>
      <c r="E6" s="7" t="s">
        <v>7</v>
      </c>
      <c r="F6" s="177"/>
      <c r="G6" s="177"/>
      <c r="H6" s="177"/>
    </row>
    <row r="7" spans="1:8" ht="16.5" customHeight="1">
      <c r="A7" s="10"/>
      <c r="B7" s="10"/>
      <c r="C7" s="10"/>
      <c r="D7" s="124"/>
      <c r="E7" s="11" t="s">
        <v>8</v>
      </c>
      <c r="F7" s="179">
        <v>800</v>
      </c>
      <c r="G7" s="179">
        <v>810</v>
      </c>
      <c r="H7" s="179">
        <v>1030</v>
      </c>
    </row>
    <row r="8" spans="1:8" ht="16.5" customHeight="1">
      <c r="A8" s="11" t="s">
        <v>9</v>
      </c>
      <c r="B8" s="152">
        <v>3000</v>
      </c>
      <c r="C8" s="152">
        <v>2595</v>
      </c>
      <c r="D8" s="152">
        <f>2826.15+1680</f>
        <v>4506.1499999999996</v>
      </c>
      <c r="E8" s="11" t="s">
        <v>10</v>
      </c>
      <c r="F8" s="179">
        <v>1500</v>
      </c>
      <c r="G8" s="179">
        <v>140</v>
      </c>
      <c r="H8" s="179">
        <v>1153</v>
      </c>
    </row>
    <row r="9" spans="1:8" ht="60">
      <c r="A9" s="12" t="s">
        <v>11</v>
      </c>
      <c r="B9" s="153">
        <v>600</v>
      </c>
      <c r="C9" s="153">
        <v>245</v>
      </c>
      <c r="D9" s="153">
        <v>606</v>
      </c>
      <c r="E9" s="11" t="s">
        <v>362</v>
      </c>
      <c r="F9" s="171"/>
      <c r="G9" s="171"/>
      <c r="H9" s="171"/>
    </row>
    <row r="10" spans="1:8" ht="16.5" customHeight="1">
      <c r="A10" s="11" t="s">
        <v>13</v>
      </c>
      <c r="B10" s="152"/>
      <c r="C10" s="152"/>
      <c r="D10" s="153"/>
      <c r="E10" s="13" t="s">
        <v>14</v>
      </c>
      <c r="F10" s="170">
        <v>1600</v>
      </c>
      <c r="G10" s="170">
        <f>1580+10+10</f>
        <v>1600</v>
      </c>
      <c r="H10" s="170">
        <f>900+600+100</f>
        <v>1600</v>
      </c>
    </row>
    <row r="11" spans="1:8" ht="16.5" customHeight="1">
      <c r="A11" s="11" t="s">
        <v>15</v>
      </c>
      <c r="B11" s="152"/>
      <c r="C11" s="152"/>
      <c r="D11" s="153"/>
      <c r="E11" s="13" t="s">
        <v>16</v>
      </c>
      <c r="F11" s="170">
        <v>100</v>
      </c>
      <c r="G11" s="170"/>
      <c r="H11" s="170">
        <v>947.41</v>
      </c>
    </row>
    <row r="12" spans="1:8" ht="30">
      <c r="A12" s="11" t="s">
        <v>17</v>
      </c>
      <c r="B12" s="153">
        <v>1800</v>
      </c>
      <c r="C12" s="153">
        <v>1200</v>
      </c>
      <c r="D12" s="153">
        <v>1200</v>
      </c>
      <c r="E12" s="11" t="s">
        <v>357</v>
      </c>
      <c r="F12" s="170">
        <v>100</v>
      </c>
      <c r="G12" s="170"/>
      <c r="H12" s="180">
        <v>2923</v>
      </c>
    </row>
    <row r="13" spans="1:8" ht="16.5" customHeight="1">
      <c r="A13" s="16" t="s">
        <v>358</v>
      </c>
      <c r="B13" s="152">
        <v>200</v>
      </c>
      <c r="C13" s="152">
        <v>100</v>
      </c>
      <c r="D13" s="153">
        <v>3001.09</v>
      </c>
      <c r="E13" s="13" t="s">
        <v>20</v>
      </c>
      <c r="F13" s="181"/>
      <c r="G13" s="181"/>
      <c r="H13" s="181"/>
    </row>
    <row r="14" spans="1:8" ht="16.5" customHeight="1">
      <c r="B14" s="152"/>
      <c r="C14" s="152"/>
      <c r="D14" s="153"/>
      <c r="E14" s="13" t="s">
        <v>97</v>
      </c>
      <c r="F14" s="181"/>
      <c r="G14" s="181"/>
      <c r="H14" s="181"/>
    </row>
    <row r="15" spans="1:8" ht="16.5" customHeight="1">
      <c r="A15" s="16"/>
      <c r="B15" s="152"/>
      <c r="C15" s="152"/>
      <c r="D15" s="153"/>
      <c r="E15" s="13" t="s">
        <v>22</v>
      </c>
      <c r="F15" s="182"/>
      <c r="G15" s="182"/>
      <c r="H15" s="182"/>
    </row>
    <row r="16" spans="1:8" ht="16.5" customHeight="1">
      <c r="A16" s="16"/>
      <c r="B16" s="152"/>
      <c r="C16" s="152"/>
      <c r="D16" s="153"/>
      <c r="E16" s="11" t="s">
        <v>23</v>
      </c>
      <c r="F16" s="182">
        <v>300</v>
      </c>
      <c r="G16" s="182">
        <f>156.5+410</f>
        <v>566.5</v>
      </c>
      <c r="H16" s="182">
        <v>320</v>
      </c>
    </row>
    <row r="17" spans="1:8" ht="16.5" customHeight="1">
      <c r="A17" s="17" t="s">
        <v>24</v>
      </c>
      <c r="B17" s="158">
        <f>SUM(B8:B16)</f>
        <v>5600</v>
      </c>
      <c r="C17" s="158">
        <f>SUM(C8:C16)</f>
        <v>4140</v>
      </c>
      <c r="D17" s="158">
        <f>SUM(D8:D16)</f>
        <v>9313.24</v>
      </c>
      <c r="E17" s="17" t="s">
        <v>24</v>
      </c>
      <c r="F17" s="183">
        <f>SUM(F7:F16)</f>
        <v>4400</v>
      </c>
      <c r="G17" s="183">
        <f>SUM(G7:G16)</f>
        <v>3116.5</v>
      </c>
      <c r="H17" s="183">
        <f>SUM(H7:H16)</f>
        <v>7973.41</v>
      </c>
    </row>
    <row r="18" spans="1:8" ht="16.5" customHeight="1">
      <c r="A18" s="10"/>
      <c r="B18" s="152"/>
      <c r="C18" s="152"/>
      <c r="D18" s="159"/>
      <c r="E18" s="17" t="s">
        <v>25</v>
      </c>
      <c r="F18" s="184">
        <f>+F17-B17</f>
        <v>-1200</v>
      </c>
      <c r="G18" s="184">
        <f>+G17-C17</f>
        <v>-1023.5</v>
      </c>
      <c r="H18" s="184">
        <f>+H17-D17</f>
        <v>-1339.83</v>
      </c>
    </row>
    <row r="19" spans="1:8" ht="16.5" customHeight="1">
      <c r="A19" s="7" t="s">
        <v>26</v>
      </c>
      <c r="B19" s="152"/>
      <c r="C19" s="152"/>
      <c r="D19" s="161"/>
      <c r="E19" s="7" t="s">
        <v>27</v>
      </c>
      <c r="F19" s="185"/>
      <c r="G19" s="185"/>
      <c r="H19" s="185"/>
    </row>
    <row r="20" spans="1:8" ht="16.5" customHeight="1">
      <c r="A20" s="11" t="s">
        <v>28</v>
      </c>
      <c r="B20" s="152">
        <v>100</v>
      </c>
      <c r="C20" s="152">
        <v>220.8</v>
      </c>
      <c r="D20" s="163"/>
      <c r="E20" s="11" t="s">
        <v>29</v>
      </c>
      <c r="F20" s="179"/>
      <c r="G20" s="179"/>
      <c r="H20" s="179"/>
    </row>
    <row r="21" spans="1:8" ht="16.5" customHeight="1">
      <c r="A21" s="11" t="s">
        <v>30</v>
      </c>
      <c r="B21" s="152"/>
      <c r="C21" s="152"/>
      <c r="D21" s="163"/>
      <c r="E21" s="11" t="s">
        <v>31</v>
      </c>
      <c r="F21" s="179"/>
      <c r="G21" s="179"/>
      <c r="H21" s="179"/>
    </row>
    <row r="22" spans="1:8" ht="16.5" customHeight="1">
      <c r="A22" s="11" t="s">
        <v>13</v>
      </c>
      <c r="B22" s="152"/>
      <c r="C22" s="152"/>
      <c r="D22" s="163"/>
      <c r="E22" s="11" t="s">
        <v>32</v>
      </c>
      <c r="F22" s="179"/>
      <c r="G22" s="179"/>
      <c r="H22" s="179"/>
    </row>
    <row r="23" spans="1:8" ht="16.5" customHeight="1">
      <c r="A23" s="11" t="s">
        <v>15</v>
      </c>
      <c r="B23" s="152"/>
      <c r="C23" s="152"/>
      <c r="D23" s="163"/>
      <c r="E23" s="11" t="s">
        <v>33</v>
      </c>
      <c r="F23" s="179"/>
      <c r="G23" s="179"/>
      <c r="H23" s="179"/>
    </row>
    <row r="24" spans="1:8" ht="16.5" customHeight="1">
      <c r="A24" s="11" t="s">
        <v>98</v>
      </c>
      <c r="B24" s="152"/>
      <c r="C24" s="152"/>
      <c r="D24" s="163"/>
      <c r="E24" s="11" t="s">
        <v>35</v>
      </c>
      <c r="F24" s="179"/>
      <c r="G24" s="179"/>
      <c r="H24" s="179"/>
    </row>
    <row r="25" spans="1:8" ht="16.5" customHeight="1">
      <c r="A25" s="16"/>
      <c r="B25" s="152"/>
      <c r="C25" s="152"/>
      <c r="D25" s="164"/>
      <c r="E25" s="11" t="s">
        <v>36</v>
      </c>
      <c r="F25" s="179"/>
      <c r="G25" s="179"/>
      <c r="H25" s="179"/>
    </row>
    <row r="26" spans="1:8" ht="16.5" customHeight="1">
      <c r="A26" s="17" t="s">
        <v>24</v>
      </c>
      <c r="B26" s="158">
        <f>SUM(B20:B25)</f>
        <v>100</v>
      </c>
      <c r="C26" s="158">
        <f>SUM(C20:C25)</f>
        <v>220.8</v>
      </c>
      <c r="D26" s="158">
        <f>SUM(D20:D25)</f>
        <v>0</v>
      </c>
      <c r="E26" s="17" t="s">
        <v>24</v>
      </c>
      <c r="F26" s="183">
        <f>SUM(F20:F25)</f>
        <v>0</v>
      </c>
      <c r="G26" s="183">
        <f>SUM(G20:G25)</f>
        <v>0</v>
      </c>
      <c r="H26" s="183">
        <f>SUM(H20:H25)</f>
        <v>0</v>
      </c>
    </row>
    <row r="27" spans="1:8" ht="16.5" customHeight="1">
      <c r="A27" s="16"/>
      <c r="B27" s="152"/>
      <c r="C27" s="152"/>
      <c r="D27" s="164"/>
      <c r="E27" s="17" t="s">
        <v>37</v>
      </c>
      <c r="F27" s="186"/>
      <c r="G27" s="186"/>
      <c r="H27" s="186"/>
    </row>
    <row r="28" spans="1:8" ht="16.5" customHeight="1">
      <c r="A28" s="7" t="s">
        <v>38</v>
      </c>
      <c r="B28" s="152"/>
      <c r="C28" s="152"/>
      <c r="D28" s="165"/>
      <c r="E28" s="21" t="s">
        <v>39</v>
      </c>
      <c r="F28" s="185"/>
      <c r="G28" s="185"/>
      <c r="H28" s="185"/>
    </row>
    <row r="29" spans="1:8" ht="16.5" customHeight="1">
      <c r="A29" s="11" t="s">
        <v>40</v>
      </c>
      <c r="B29" s="152"/>
      <c r="C29" s="152"/>
      <c r="D29" s="166"/>
      <c r="E29" s="11" t="s">
        <v>41</v>
      </c>
      <c r="F29" s="179"/>
      <c r="G29" s="179"/>
      <c r="H29" s="179"/>
    </row>
    <row r="30" spans="1:8" ht="16.5" customHeight="1">
      <c r="A30" s="11" t="s">
        <v>42</v>
      </c>
      <c r="B30" s="152">
        <v>3000</v>
      </c>
      <c r="C30" s="152">
        <f>2545</f>
        <v>2545</v>
      </c>
      <c r="D30" s="167">
        <f>5689.65-1680</f>
        <v>4009.6499999999996</v>
      </c>
      <c r="E30" s="26" t="s">
        <v>43</v>
      </c>
      <c r="F30" s="179">
        <v>4800</v>
      </c>
      <c r="G30" s="179">
        <f>4760-259.01</f>
        <v>4500.99</v>
      </c>
      <c r="H30" s="179">
        <f>4260+1645</f>
        <v>5905</v>
      </c>
    </row>
    <row r="31" spans="1:8" ht="16.5" customHeight="1">
      <c r="A31" s="11" t="s">
        <v>44</v>
      </c>
      <c r="B31" s="152"/>
      <c r="C31" s="152"/>
      <c r="D31" s="152"/>
      <c r="E31" s="11" t="s">
        <v>45</v>
      </c>
      <c r="F31" s="179"/>
      <c r="G31" s="179"/>
      <c r="H31" s="179"/>
    </row>
    <row r="32" spans="1:8" ht="16.5" customHeight="1">
      <c r="A32" s="17" t="s">
        <v>24</v>
      </c>
      <c r="B32" s="158">
        <f>SUM(B30:B31)</f>
        <v>3000</v>
      </c>
      <c r="C32" s="158">
        <f>SUM(C30:C31)</f>
        <v>2545</v>
      </c>
      <c r="D32" s="158">
        <f>SUM(D30:D31)</f>
        <v>4009.6499999999996</v>
      </c>
      <c r="E32" s="17" t="s">
        <v>24</v>
      </c>
      <c r="F32" s="183">
        <f>SUM(F30:F31)</f>
        <v>4800</v>
      </c>
      <c r="G32" s="183">
        <f>SUM(G30:G31)</f>
        <v>4500.99</v>
      </c>
      <c r="H32" s="183">
        <f>SUM(H30:H31)</f>
        <v>5905</v>
      </c>
    </row>
    <row r="33" spans="1:8" ht="16.5" customHeight="1">
      <c r="A33" s="16"/>
      <c r="B33" s="152"/>
      <c r="C33" s="152"/>
      <c r="D33" s="164"/>
      <c r="E33" s="17" t="s">
        <v>46</v>
      </c>
      <c r="F33" s="183">
        <f>+F32-B32</f>
        <v>1800</v>
      </c>
      <c r="G33" s="183">
        <f>+G32-C32</f>
        <v>1955.9899999999998</v>
      </c>
      <c r="H33" s="183">
        <f>+H32-D32</f>
        <v>1895.3500000000004</v>
      </c>
    </row>
    <row r="34" spans="1:8" ht="16.5" customHeight="1">
      <c r="A34" s="7" t="s">
        <v>47</v>
      </c>
      <c r="B34" s="152"/>
      <c r="C34" s="152"/>
      <c r="D34" s="161"/>
      <c r="E34" s="7" t="s">
        <v>48</v>
      </c>
      <c r="F34" s="185"/>
      <c r="G34" s="185"/>
      <c r="H34" s="185"/>
    </row>
    <row r="35" spans="1:8" ht="16.5" customHeight="1">
      <c r="A35" s="11" t="s">
        <v>49</v>
      </c>
      <c r="B35" s="152">
        <v>150</v>
      </c>
      <c r="C35" s="152">
        <v>121.3</v>
      </c>
      <c r="D35" s="152">
        <f>246.41+95.74</f>
        <v>342.15</v>
      </c>
      <c r="E35" s="11" t="s">
        <v>50</v>
      </c>
      <c r="F35" s="179"/>
      <c r="G35" s="179"/>
      <c r="H35" s="179">
        <v>17.239999999999998</v>
      </c>
    </row>
    <row r="36" spans="1:8" ht="16.5" customHeight="1">
      <c r="A36" s="11" t="s">
        <v>51</v>
      </c>
      <c r="B36" s="152"/>
      <c r="C36" s="152"/>
      <c r="D36" s="154"/>
      <c r="E36" s="11" t="s">
        <v>52</v>
      </c>
      <c r="F36" s="179"/>
      <c r="G36" s="179"/>
      <c r="H36" s="179"/>
    </row>
    <row r="37" spans="1:8" ht="16.5" customHeight="1">
      <c r="A37" s="11" t="s">
        <v>53</v>
      </c>
      <c r="B37" s="152"/>
      <c r="C37" s="152"/>
      <c r="D37" s="154"/>
      <c r="E37" s="11" t="s">
        <v>54</v>
      </c>
      <c r="F37" s="179"/>
      <c r="G37" s="179"/>
      <c r="H37" s="179"/>
    </row>
    <row r="38" spans="1:8" ht="16.5" customHeight="1">
      <c r="A38" s="11" t="s">
        <v>55</v>
      </c>
      <c r="B38" s="152"/>
      <c r="C38" s="152"/>
      <c r="D38" s="154"/>
      <c r="E38" s="11" t="s">
        <v>56</v>
      </c>
      <c r="F38" s="179"/>
      <c r="G38" s="179"/>
      <c r="H38" s="179"/>
    </row>
    <row r="39" spans="1:8" ht="16.5" customHeight="1">
      <c r="A39" s="11" t="s">
        <v>57</v>
      </c>
      <c r="B39" s="152"/>
      <c r="C39" s="152"/>
      <c r="D39" s="154"/>
      <c r="E39" s="11" t="s">
        <v>58</v>
      </c>
      <c r="F39" s="179"/>
      <c r="G39" s="179"/>
      <c r="H39" s="179"/>
    </row>
    <row r="40" spans="1:8" ht="16.5" customHeight="1">
      <c r="A40" s="17" t="s">
        <v>24</v>
      </c>
      <c r="B40" s="158">
        <f>SUM(B35:B39)</f>
        <v>150</v>
      </c>
      <c r="C40" s="158">
        <f>SUM(C35:C39)</f>
        <v>121.3</v>
      </c>
      <c r="D40" s="158">
        <f>SUM(D35:D39)</f>
        <v>342.15</v>
      </c>
      <c r="E40" s="17" t="s">
        <v>24</v>
      </c>
      <c r="F40" s="183">
        <f>SUM(F35:F39)</f>
        <v>0</v>
      </c>
      <c r="G40" s="183">
        <f>SUM(G35:G39)</f>
        <v>0</v>
      </c>
      <c r="H40" s="183">
        <f>SUM(H35:H39)</f>
        <v>17.239999999999998</v>
      </c>
    </row>
    <row r="41" spans="1:8" ht="16.5" customHeight="1">
      <c r="A41" s="10"/>
      <c r="B41" s="152"/>
      <c r="C41" s="152"/>
      <c r="D41" s="159"/>
      <c r="E41" s="17" t="s">
        <v>59</v>
      </c>
      <c r="F41" s="184">
        <f>+F40-B40</f>
        <v>-150</v>
      </c>
      <c r="G41" s="184">
        <f>+G40-C40</f>
        <v>-121.3</v>
      </c>
      <c r="H41" s="184">
        <f>+H40-D40</f>
        <v>-324.90999999999997</v>
      </c>
    </row>
    <row r="42" spans="1:8" ht="16.5" customHeight="1">
      <c r="A42" s="7" t="s">
        <v>60</v>
      </c>
      <c r="B42" s="152"/>
      <c r="C42" s="152"/>
      <c r="D42" s="161"/>
      <c r="E42" s="29" t="s">
        <v>61</v>
      </c>
      <c r="F42" s="185"/>
      <c r="G42" s="185"/>
      <c r="H42" s="185"/>
    </row>
    <row r="43" spans="1:8" ht="30">
      <c r="A43" s="11" t="s">
        <v>62</v>
      </c>
      <c r="B43" s="168">
        <v>80</v>
      </c>
      <c r="C43" s="168">
        <v>80</v>
      </c>
      <c r="D43" s="153">
        <f>37+45.8</f>
        <v>82.8</v>
      </c>
      <c r="E43" s="30" t="s">
        <v>63</v>
      </c>
      <c r="F43" s="179"/>
      <c r="G43" s="179"/>
      <c r="H43" s="179"/>
    </row>
    <row r="44" spans="1:8" ht="16.5" customHeight="1">
      <c r="A44" s="11" t="s">
        <v>64</v>
      </c>
      <c r="B44" s="152">
        <v>215</v>
      </c>
      <c r="C44" s="152">
        <v>215</v>
      </c>
      <c r="D44" s="153">
        <v>215</v>
      </c>
      <c r="E44" s="30" t="s">
        <v>65</v>
      </c>
      <c r="F44" s="179"/>
      <c r="G44" s="179"/>
      <c r="H44" s="179"/>
    </row>
    <row r="45" spans="1:8" ht="16.5" customHeight="1">
      <c r="A45" s="24" t="s">
        <v>13</v>
      </c>
      <c r="B45" s="152"/>
      <c r="C45" s="152"/>
      <c r="D45" s="154"/>
      <c r="E45" s="31"/>
      <c r="F45" s="187"/>
      <c r="G45" s="187"/>
      <c r="H45" s="187"/>
    </row>
    <row r="46" spans="1:8" ht="16.5" customHeight="1">
      <c r="A46" s="24" t="s">
        <v>15</v>
      </c>
      <c r="B46" s="152"/>
      <c r="C46" s="152"/>
      <c r="D46" s="154"/>
      <c r="E46" s="31"/>
      <c r="F46" s="188"/>
      <c r="G46" s="188"/>
      <c r="H46" s="188"/>
    </row>
    <row r="47" spans="1:8" ht="16.5" customHeight="1">
      <c r="A47" s="24" t="s">
        <v>66</v>
      </c>
      <c r="B47" s="152">
        <v>120</v>
      </c>
      <c r="C47" s="152">
        <v>211.62</v>
      </c>
      <c r="D47" s="169"/>
      <c r="E47" s="31"/>
      <c r="F47" s="188"/>
      <c r="G47" s="188"/>
      <c r="H47" s="188"/>
    </row>
    <row r="48" spans="1:8" ht="16.5" customHeight="1">
      <c r="A48" s="24" t="s">
        <v>99</v>
      </c>
      <c r="B48" s="152">
        <v>50</v>
      </c>
      <c r="C48" s="152">
        <v>170.86</v>
      </c>
      <c r="D48" s="163">
        <v>12.08</v>
      </c>
      <c r="E48" s="31"/>
      <c r="F48" s="188"/>
      <c r="G48" s="188"/>
      <c r="H48" s="188"/>
    </row>
    <row r="49" spans="1:8" ht="16.5" customHeight="1">
      <c r="A49" s="32" t="s">
        <v>24</v>
      </c>
      <c r="B49" s="158">
        <f>SUM(B43:B48)</f>
        <v>465</v>
      </c>
      <c r="C49" s="158">
        <f>SUM(C43:C48)</f>
        <v>677.48</v>
      </c>
      <c r="D49" s="158">
        <f>SUM(D43:D48)</f>
        <v>309.88</v>
      </c>
      <c r="E49" s="33" t="s">
        <v>24</v>
      </c>
      <c r="F49" s="183">
        <f>SUM(F43:F47)</f>
        <v>0</v>
      </c>
      <c r="G49" s="183">
        <f>SUM(G43:G47)</f>
        <v>0</v>
      </c>
      <c r="H49" s="183">
        <f>SUM(H43:H47)</f>
        <v>0</v>
      </c>
    </row>
    <row r="50" spans="1:8" ht="16.5" customHeight="1">
      <c r="A50" s="34" t="s">
        <v>68</v>
      </c>
      <c r="B50" s="158">
        <f>+B17+B26+B32+B40+B49</f>
        <v>9315</v>
      </c>
      <c r="C50" s="158">
        <f>+C17+C26+C32+C40+C49</f>
        <v>7704.58</v>
      </c>
      <c r="D50" s="158">
        <f>+D17+D26+D32+D40+D49</f>
        <v>13974.919999999998</v>
      </c>
      <c r="E50" s="36" t="s">
        <v>69</v>
      </c>
      <c r="F50" s="183">
        <f>+F17+F26+F32+F40+F49</f>
        <v>9200</v>
      </c>
      <c r="G50" s="183">
        <f>+G17+G26+G32+G40+G49</f>
        <v>7617.49</v>
      </c>
      <c r="H50" s="183">
        <f>+H17+H26+H32+H40+H49</f>
        <v>13895.65</v>
      </c>
    </row>
    <row r="51" spans="1:8" ht="16.5" customHeight="1">
      <c r="A51" s="37"/>
      <c r="B51" s="53"/>
      <c r="C51" s="53"/>
      <c r="D51" s="124"/>
      <c r="E51" s="33" t="s">
        <v>70</v>
      </c>
      <c r="F51" s="189">
        <f>+F50-B50</f>
        <v>-115</v>
      </c>
      <c r="G51" s="189">
        <f>+G50-C50</f>
        <v>-87.090000000000146</v>
      </c>
      <c r="H51" s="189">
        <f>+H50-D50</f>
        <v>-79.269999999998618</v>
      </c>
    </row>
    <row r="52" spans="1:8" ht="16.5" customHeight="1">
      <c r="A52" s="39"/>
      <c r="B52" s="53"/>
      <c r="C52" s="53"/>
      <c r="D52" s="127"/>
      <c r="E52" s="33" t="s">
        <v>71</v>
      </c>
      <c r="F52" s="190"/>
      <c r="G52" s="190"/>
      <c r="H52" s="190"/>
    </row>
    <row r="53" spans="1:8" ht="36">
      <c r="A53" s="37"/>
      <c r="B53" s="53"/>
      <c r="C53" s="53"/>
      <c r="D53" s="124"/>
      <c r="E53" s="40" t="s">
        <v>72</v>
      </c>
      <c r="F53" s="189">
        <f>+F51-F52</f>
        <v>-115</v>
      </c>
      <c r="G53" s="189">
        <f>+G51-G52</f>
        <v>-87.090000000000146</v>
      </c>
      <c r="H53" s="189">
        <f>+H51-H52</f>
        <v>-79.269999999998618</v>
      </c>
    </row>
    <row r="54" spans="1:8" ht="16.5" customHeight="1">
      <c r="A54" s="42" t="s">
        <v>73</v>
      </c>
      <c r="B54" s="2">
        <v>2026</v>
      </c>
      <c r="C54" s="2">
        <v>2025</v>
      </c>
      <c r="D54" s="2">
        <v>2024</v>
      </c>
      <c r="E54" s="7" t="s">
        <v>74</v>
      </c>
      <c r="F54" s="2">
        <v>2026</v>
      </c>
      <c r="G54" s="2">
        <v>2025</v>
      </c>
      <c r="H54" s="2">
        <v>2024</v>
      </c>
    </row>
    <row r="55" spans="1:8" ht="16.5" customHeight="1">
      <c r="A55" s="24" t="s">
        <v>75</v>
      </c>
      <c r="B55" s="53"/>
      <c r="C55" s="53"/>
      <c r="D55" s="126"/>
      <c r="E55" s="11" t="s">
        <v>76</v>
      </c>
      <c r="F55" s="23"/>
      <c r="G55" s="23"/>
      <c r="H55" s="23"/>
    </row>
    <row r="56" spans="1:8" ht="16.5" customHeight="1">
      <c r="A56" s="24" t="s">
        <v>77</v>
      </c>
      <c r="B56" s="53"/>
      <c r="C56" s="53"/>
      <c r="D56" s="126"/>
      <c r="E56" s="11" t="s">
        <v>78</v>
      </c>
      <c r="F56" s="23"/>
      <c r="G56" s="23"/>
      <c r="H56" s="23"/>
    </row>
    <row r="57" spans="1:8" ht="16.5" customHeight="1">
      <c r="A57" s="24" t="s">
        <v>79</v>
      </c>
      <c r="B57" s="53"/>
      <c r="C57" s="53"/>
      <c r="D57" s="126"/>
      <c r="E57" s="11" t="s">
        <v>80</v>
      </c>
      <c r="F57" s="23"/>
      <c r="G57" s="23"/>
      <c r="H57" s="23"/>
    </row>
    <row r="58" spans="1:8" ht="16.5" customHeight="1">
      <c r="A58" s="24" t="s">
        <v>81</v>
      </c>
      <c r="B58" s="53"/>
      <c r="C58" s="53"/>
      <c r="D58" s="126"/>
      <c r="E58" s="11" t="s">
        <v>82</v>
      </c>
      <c r="F58" s="23"/>
      <c r="G58" s="23"/>
      <c r="H58" s="23"/>
    </row>
    <row r="59" spans="1:8" ht="16.5" customHeight="1">
      <c r="A59" s="32" t="s">
        <v>24</v>
      </c>
      <c r="B59" s="53"/>
      <c r="C59" s="53"/>
      <c r="D59" s="15">
        <f>SUM(D55:D58)</f>
        <v>0</v>
      </c>
      <c r="E59" s="17" t="s">
        <v>24</v>
      </c>
      <c r="F59" s="114">
        <f>SUM(F55:F58)</f>
        <v>0</v>
      </c>
      <c r="G59" s="114">
        <f>SUM(G55:G58)</f>
        <v>0</v>
      </c>
      <c r="H59" s="114">
        <f>SUM(H55:H58)</f>
        <v>0</v>
      </c>
    </row>
    <row r="60" spans="1:8" ht="16.5" customHeight="1">
      <c r="A60" s="39"/>
      <c r="B60" s="53"/>
      <c r="C60" s="53"/>
      <c r="D60" s="129"/>
      <c r="E60" s="17" t="s">
        <v>71</v>
      </c>
      <c r="F60" s="23"/>
      <c r="G60" s="23"/>
      <c r="H60" s="23"/>
    </row>
    <row r="61" spans="1:8" ht="16.5" customHeight="1">
      <c r="A61" s="37"/>
      <c r="B61" s="53"/>
      <c r="C61" s="53"/>
      <c r="D61" s="130"/>
      <c r="E61" s="17" t="s">
        <v>359</v>
      </c>
      <c r="F61" s="23"/>
      <c r="G61" s="23"/>
      <c r="H61" s="23"/>
    </row>
    <row r="62" spans="1:8" ht="15">
      <c r="F62" s="104"/>
      <c r="G62" s="104"/>
      <c r="H62" s="104"/>
    </row>
    <row r="63" spans="1:8" ht="16.5" customHeight="1">
      <c r="A63" s="146" t="s">
        <v>84</v>
      </c>
      <c r="B63" s="146"/>
      <c r="C63" s="146"/>
      <c r="D63" s="146"/>
      <c r="E63" s="146"/>
      <c r="F63" s="170">
        <f>F53</f>
        <v>-115</v>
      </c>
      <c r="G63" s="170">
        <f>G53</f>
        <v>-87.090000000000146</v>
      </c>
      <c r="H63" s="170">
        <f>H53</f>
        <v>-79.269999999998618</v>
      </c>
    </row>
    <row r="64" spans="1:8" ht="16.5" customHeight="1">
      <c r="A64" s="146" t="s">
        <v>360</v>
      </c>
      <c r="B64" s="146"/>
      <c r="C64" s="146"/>
      <c r="D64" s="146"/>
      <c r="E64" s="146"/>
      <c r="F64" s="171"/>
      <c r="G64" s="171"/>
      <c r="H64" s="171"/>
    </row>
    <row r="65" spans="1:8" ht="16.5" customHeight="1">
      <c r="A65" s="146" t="s">
        <v>86</v>
      </c>
      <c r="B65" s="146"/>
      <c r="C65" s="146"/>
      <c r="D65" s="146"/>
      <c r="E65" s="146"/>
      <c r="F65" s="172">
        <f>SUM(F63:F64)</f>
        <v>-115</v>
      </c>
      <c r="G65" s="172">
        <f>SUM(G63:G64)</f>
        <v>-87.090000000000146</v>
      </c>
      <c r="H65" s="172">
        <f>SUM(H63:H64)</f>
        <v>-79.269999999998618</v>
      </c>
    </row>
    <row r="66" spans="1:8" ht="15">
      <c r="F66" s="125"/>
      <c r="G66" s="125"/>
      <c r="H66" s="104"/>
    </row>
    <row r="67" spans="1:8" ht="16.5" customHeight="1">
      <c r="A67" s="144" t="s">
        <v>87</v>
      </c>
      <c r="B67" s="144"/>
      <c r="C67" s="144"/>
      <c r="D67" s="144"/>
      <c r="E67" s="144"/>
      <c r="F67" s="173">
        <f>+G67+F65</f>
        <v>128.61000000000126</v>
      </c>
      <c r="G67" s="173">
        <f>+H67+G65</f>
        <v>243.61000000000126</v>
      </c>
      <c r="H67" s="174">
        <f>+H3+H4+H65</f>
        <v>330.70000000000141</v>
      </c>
    </row>
    <row r="68" spans="1:8" ht="16.5" customHeight="1">
      <c r="A68" s="145" t="s">
        <v>2</v>
      </c>
      <c r="B68" s="145"/>
      <c r="C68" s="145"/>
      <c r="D68" s="145"/>
      <c r="E68" s="145"/>
      <c r="F68" s="175"/>
      <c r="G68" s="175">
        <v>204.46</v>
      </c>
      <c r="H68" s="174">
        <f>+H67-H69</f>
        <v>150.95000000000141</v>
      </c>
    </row>
    <row r="69" spans="1:8" ht="16.5" customHeight="1">
      <c r="A69" s="145" t="s">
        <v>3</v>
      </c>
      <c r="B69" s="145"/>
      <c r="C69" s="145"/>
      <c r="D69" s="145"/>
      <c r="E69" s="145"/>
      <c r="F69" s="175"/>
      <c r="G69" s="175">
        <v>39.15</v>
      </c>
      <c r="H69" s="174">
        <f>27.64+152.11</f>
        <v>179.75</v>
      </c>
    </row>
    <row r="70" spans="1:8" ht="16.5" customHeight="1">
      <c r="A70" s="45"/>
      <c r="B70" s="45"/>
      <c r="C70" s="134"/>
      <c r="D70" s="45"/>
      <c r="E70" s="45"/>
      <c r="F70" s="45"/>
      <c r="G70" s="134"/>
      <c r="H70" s="45"/>
    </row>
    <row r="71" spans="1:8" ht="16.5" customHeight="1">
      <c r="A71" s="151" t="s">
        <v>88</v>
      </c>
      <c r="B71" s="151"/>
      <c r="C71" s="151"/>
      <c r="D71" s="151"/>
      <c r="E71" s="151"/>
      <c r="F71" s="151"/>
      <c r="G71" s="151"/>
      <c r="H71" s="151"/>
    </row>
    <row r="72" spans="1:8" ht="16.5" customHeight="1">
      <c r="A72" s="115" t="s">
        <v>89</v>
      </c>
      <c r="B72" s="139"/>
      <c r="C72" s="135"/>
      <c r="D72" s="65"/>
      <c r="E72" s="115" t="s">
        <v>90</v>
      </c>
      <c r="F72" s="139"/>
      <c r="G72" s="135"/>
      <c r="H72" s="65"/>
    </row>
    <row r="73" spans="1:8" ht="16.5" customHeight="1">
      <c r="A73" s="24" t="s">
        <v>91</v>
      </c>
      <c r="B73" s="140"/>
      <c r="C73" s="134"/>
      <c r="D73" s="45"/>
      <c r="E73" s="24" t="s">
        <v>91</v>
      </c>
      <c r="F73" s="140"/>
      <c r="G73" s="134"/>
      <c r="H73" s="45"/>
    </row>
    <row r="74" spans="1:8" ht="16.5" customHeight="1">
      <c r="A74" s="24" t="s">
        <v>92</v>
      </c>
      <c r="B74" s="140"/>
      <c r="C74" s="134"/>
      <c r="D74" s="45"/>
      <c r="E74" s="24" t="s">
        <v>92</v>
      </c>
      <c r="F74" s="140"/>
      <c r="G74" s="134"/>
      <c r="H74" s="45"/>
    </row>
    <row r="75" spans="1:8" ht="16.5" customHeight="1">
      <c r="A75" s="32" t="s">
        <v>24</v>
      </c>
      <c r="B75" s="141"/>
      <c r="C75" s="134"/>
      <c r="D75" s="67"/>
      <c r="E75" s="32" t="s">
        <v>24</v>
      </c>
      <c r="F75" s="141"/>
      <c r="G75" s="134"/>
      <c r="H75" s="67"/>
    </row>
    <row r="77" spans="1:8" ht="15.75" customHeight="1">
      <c r="A77" s="150" t="s">
        <v>361</v>
      </c>
      <c r="B77" s="150"/>
      <c r="C77" s="150"/>
      <c r="D77" s="150"/>
      <c r="E77" s="150"/>
      <c r="F77" s="150"/>
      <c r="G77" s="150"/>
      <c r="H77" s="150"/>
    </row>
  </sheetData>
  <mergeCells count="12">
    <mergeCell ref="A65:E65"/>
    <mergeCell ref="A67:E67"/>
    <mergeCell ref="A68:E68"/>
    <mergeCell ref="A69:E69"/>
    <mergeCell ref="A71:H71"/>
    <mergeCell ref="A77:H77"/>
    <mergeCell ref="A1:H1"/>
    <mergeCell ref="A2:E2"/>
    <mergeCell ref="A3:E3"/>
    <mergeCell ref="A4:E4"/>
    <mergeCell ref="A63:E63"/>
    <mergeCell ref="A64:E64"/>
  </mergeCells>
  <pageMargins left="0.7" right="0.7" top="0.75" bottom="0.75" header="0.3" footer="0.3"/>
  <pageSetup paperSize="9" scale="68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7"/>
  <sheetViews>
    <sheetView workbookViewId="0">
      <selection sqref="A1:F1"/>
    </sheetView>
  </sheetViews>
  <sheetFormatPr defaultRowHeight="15"/>
  <cols>
    <col min="1" max="1" width="42.375" style="1" customWidth="1"/>
    <col min="2" max="3" width="10.25" style="43" customWidth="1"/>
    <col min="4" max="4" width="45.5" style="1" customWidth="1"/>
    <col min="5" max="6" width="10.25" style="43" customWidth="1"/>
    <col min="7" max="1024" width="7.75" style="1" customWidth="1"/>
  </cols>
  <sheetData>
    <row r="1" spans="1:6" ht="15.75">
      <c r="A1" s="143" t="s">
        <v>94</v>
      </c>
      <c r="B1" s="143"/>
      <c r="C1" s="143"/>
      <c r="D1" s="143"/>
      <c r="E1" s="143"/>
      <c r="F1" s="143"/>
    </row>
    <row r="2" spans="1:6" s="4" customFormat="1" ht="16.5" customHeight="1">
      <c r="A2" s="144" t="s">
        <v>1</v>
      </c>
      <c r="B2" s="144"/>
      <c r="C2" s="144"/>
      <c r="D2" s="144"/>
      <c r="E2" s="2">
        <v>2022</v>
      </c>
      <c r="F2" s="2">
        <v>2021</v>
      </c>
    </row>
    <row r="3" spans="1:6" s="4" customFormat="1" ht="16.5" customHeight="1">
      <c r="A3" s="145" t="s">
        <v>2</v>
      </c>
      <c r="B3" s="145"/>
      <c r="C3" s="145"/>
      <c r="D3" s="145"/>
      <c r="E3" s="5"/>
      <c r="F3" s="5"/>
    </row>
    <row r="4" spans="1:6" s="4" customFormat="1" ht="16.5" customHeight="1">
      <c r="A4" s="145" t="s">
        <v>3</v>
      </c>
      <c r="B4" s="145"/>
      <c r="C4" s="145"/>
      <c r="D4" s="145"/>
      <c r="E4" s="5">
        <v>161.51</v>
      </c>
      <c r="F4" s="5">
        <v>30.88</v>
      </c>
    </row>
    <row r="5" spans="1:6" ht="16.5" customHeight="1">
      <c r="A5" s="7" t="s">
        <v>4</v>
      </c>
      <c r="B5" s="2">
        <v>2022</v>
      </c>
      <c r="C5" s="2">
        <v>2021</v>
      </c>
      <c r="D5" s="7" t="s">
        <v>5</v>
      </c>
      <c r="E5" s="2">
        <v>2022</v>
      </c>
      <c r="F5" s="2">
        <v>2021</v>
      </c>
    </row>
    <row r="6" spans="1:6" ht="16.5" customHeight="1">
      <c r="A6" s="7" t="s">
        <v>6</v>
      </c>
      <c r="B6" s="8"/>
      <c r="C6" s="8"/>
      <c r="D6" s="7" t="s">
        <v>7</v>
      </c>
      <c r="E6" s="9"/>
      <c r="F6" s="9"/>
    </row>
    <row r="7" spans="1:6" ht="16.5" customHeight="1">
      <c r="A7" s="10"/>
      <c r="B7" s="8"/>
      <c r="C7" s="8"/>
      <c r="D7" s="11" t="s">
        <v>8</v>
      </c>
      <c r="E7" s="9">
        <v>800</v>
      </c>
      <c r="F7" s="9">
        <v>800</v>
      </c>
    </row>
    <row r="8" spans="1:6" ht="16.5" customHeight="1">
      <c r="A8" s="11" t="s">
        <v>9</v>
      </c>
      <c r="B8" s="8">
        <v>2600</v>
      </c>
      <c r="C8" s="8">
        <f>400+720+230+1143+80</f>
        <v>2573</v>
      </c>
      <c r="D8" s="11" t="s">
        <v>10</v>
      </c>
      <c r="E8" s="9">
        <v>1200</v>
      </c>
      <c r="F8" s="9">
        <f>140+70+140+70+70+25+140+140+160+70+140</f>
        <v>1165</v>
      </c>
    </row>
    <row r="9" spans="1:6" ht="28.5">
      <c r="A9" s="12" t="s">
        <v>11</v>
      </c>
      <c r="B9" s="8">
        <v>580</v>
      </c>
      <c r="C9" s="8">
        <f>135+232.5+60+150</f>
        <v>577.5</v>
      </c>
      <c r="D9" s="13" t="s">
        <v>12</v>
      </c>
      <c r="E9" s="9">
        <v>0</v>
      </c>
      <c r="F9" s="9">
        <v>0</v>
      </c>
    </row>
    <row r="10" spans="1:6" ht="16.5" customHeight="1">
      <c r="A10" s="11" t="s">
        <v>13</v>
      </c>
      <c r="B10" s="14">
        <v>0</v>
      </c>
      <c r="C10" s="14">
        <v>0</v>
      </c>
      <c r="D10" s="13" t="s">
        <v>14</v>
      </c>
      <c r="E10" s="15">
        <v>2300</v>
      </c>
      <c r="F10" s="15">
        <f>300+150+300+600+25+93+115+25+250+10+125+180+10+87+25</f>
        <v>2295</v>
      </c>
    </row>
    <row r="11" spans="1:6" ht="16.5" customHeight="1">
      <c r="A11" s="11" t="s">
        <v>15</v>
      </c>
      <c r="B11" s="14">
        <v>0</v>
      </c>
      <c r="C11" s="14">
        <v>0</v>
      </c>
      <c r="D11" s="13" t="s">
        <v>16</v>
      </c>
      <c r="E11" s="15">
        <v>320</v>
      </c>
      <c r="F11" s="15">
        <v>321.05</v>
      </c>
    </row>
    <row r="12" spans="1:6" ht="30">
      <c r="A12" s="11" t="s">
        <v>17</v>
      </c>
      <c r="B12" s="14">
        <f>1200+600+600</f>
        <v>2400</v>
      </c>
      <c r="C12" s="14">
        <f>1200+600+600</f>
        <v>2400</v>
      </c>
      <c r="D12" s="13" t="s">
        <v>18</v>
      </c>
      <c r="E12" s="15">
        <v>0</v>
      </c>
      <c r="F12" s="15">
        <v>0</v>
      </c>
    </row>
    <row r="13" spans="1:6" ht="16.5" customHeight="1">
      <c r="A13" s="16" t="s">
        <v>19</v>
      </c>
      <c r="B13" s="14"/>
      <c r="C13" s="14"/>
      <c r="D13" s="13" t="s">
        <v>20</v>
      </c>
      <c r="E13" s="15">
        <v>0</v>
      </c>
      <c r="F13" s="15">
        <v>0</v>
      </c>
    </row>
    <row r="14" spans="1:6" ht="16.5" customHeight="1">
      <c r="B14" s="14"/>
      <c r="C14" s="14"/>
      <c r="D14" s="13" t="s">
        <v>21</v>
      </c>
      <c r="E14" s="15">
        <v>0</v>
      </c>
      <c r="F14" s="15">
        <v>0</v>
      </c>
    </row>
    <row r="15" spans="1:6" ht="16.5" customHeight="1">
      <c r="A15" s="16"/>
      <c r="B15" s="14"/>
      <c r="C15" s="14"/>
      <c r="D15" s="13" t="s">
        <v>22</v>
      </c>
      <c r="E15" s="15">
        <v>0</v>
      </c>
      <c r="F15" s="15">
        <v>0</v>
      </c>
    </row>
    <row r="16" spans="1:6" ht="16.5" customHeight="1">
      <c r="A16" s="16"/>
      <c r="B16" s="14"/>
      <c r="C16" s="14"/>
      <c r="D16" s="11" t="s">
        <v>23</v>
      </c>
      <c r="E16" s="15">
        <v>0</v>
      </c>
      <c r="F16" s="15">
        <v>0</v>
      </c>
    </row>
    <row r="17" spans="1:6" ht="16.5" customHeight="1">
      <c r="A17" s="17" t="s">
        <v>24</v>
      </c>
      <c r="B17" s="14">
        <f>SUM(B8:B16)</f>
        <v>5580</v>
      </c>
      <c r="C17" s="14">
        <f>SUM(C8:C16)</f>
        <v>5550.5</v>
      </c>
      <c r="D17" s="17" t="s">
        <v>24</v>
      </c>
      <c r="E17" s="15">
        <f>SUM(E7:E16)</f>
        <v>4620</v>
      </c>
      <c r="F17" s="15">
        <f>SUM(F7:F16)</f>
        <v>4581.05</v>
      </c>
    </row>
    <row r="18" spans="1:6" ht="16.5" customHeight="1">
      <c r="A18" s="10"/>
      <c r="B18" s="8"/>
      <c r="C18" s="8"/>
      <c r="D18" s="17" t="s">
        <v>25</v>
      </c>
      <c r="E18" s="18">
        <f>+E17-B17</f>
        <v>-960</v>
      </c>
      <c r="F18" s="18">
        <f>+F17-C17</f>
        <v>-969.44999999999982</v>
      </c>
    </row>
    <row r="19" spans="1:6" ht="16.5" customHeight="1">
      <c r="A19" s="7" t="s">
        <v>26</v>
      </c>
      <c r="B19" s="14"/>
      <c r="C19" s="14"/>
      <c r="D19" s="7" t="s">
        <v>27</v>
      </c>
      <c r="E19" s="15"/>
      <c r="F19" s="15"/>
    </row>
    <row r="20" spans="1:6" ht="16.5" customHeight="1">
      <c r="A20" s="11" t="s">
        <v>28</v>
      </c>
      <c r="B20" s="8">
        <v>0</v>
      </c>
      <c r="C20" s="8">
        <v>0</v>
      </c>
      <c r="D20" s="11" t="s">
        <v>29</v>
      </c>
      <c r="E20" s="9">
        <v>0</v>
      </c>
      <c r="F20" s="9">
        <v>0</v>
      </c>
    </row>
    <row r="21" spans="1:6" ht="16.5" customHeight="1">
      <c r="A21" s="11" t="s">
        <v>30</v>
      </c>
      <c r="B21" s="8">
        <v>0</v>
      </c>
      <c r="C21" s="8">
        <v>0</v>
      </c>
      <c r="D21" s="11" t="s">
        <v>31</v>
      </c>
      <c r="E21" s="9">
        <v>0</v>
      </c>
      <c r="F21" s="9">
        <v>0</v>
      </c>
    </row>
    <row r="22" spans="1:6" ht="16.5" customHeight="1">
      <c r="A22" s="11" t="s">
        <v>13</v>
      </c>
      <c r="B22" s="8">
        <v>0</v>
      </c>
      <c r="C22" s="8">
        <v>0</v>
      </c>
      <c r="D22" s="11" t="s">
        <v>32</v>
      </c>
      <c r="E22" s="9">
        <v>0</v>
      </c>
      <c r="F22" s="9">
        <v>0</v>
      </c>
    </row>
    <row r="23" spans="1:6" ht="16.5" customHeight="1">
      <c r="A23" s="11" t="s">
        <v>15</v>
      </c>
      <c r="B23" s="8">
        <v>0</v>
      </c>
      <c r="C23" s="8">
        <v>0</v>
      </c>
      <c r="D23" s="11" t="s">
        <v>33</v>
      </c>
      <c r="E23" s="9">
        <v>0</v>
      </c>
      <c r="F23" s="9">
        <v>0</v>
      </c>
    </row>
    <row r="24" spans="1:6" ht="16.5" customHeight="1">
      <c r="A24" s="11" t="s">
        <v>34</v>
      </c>
      <c r="B24" s="8">
        <v>0</v>
      </c>
      <c r="C24" s="8">
        <v>0</v>
      </c>
      <c r="D24" s="11" t="s">
        <v>35</v>
      </c>
      <c r="E24" s="9">
        <v>0</v>
      </c>
      <c r="F24" s="9">
        <v>0</v>
      </c>
    </row>
    <row r="25" spans="1:6" ht="16.5" customHeight="1">
      <c r="A25" s="16"/>
      <c r="B25" s="14"/>
      <c r="C25" s="14"/>
      <c r="D25" s="11" t="s">
        <v>36</v>
      </c>
      <c r="E25" s="9">
        <v>0</v>
      </c>
      <c r="F25" s="9">
        <v>0</v>
      </c>
    </row>
    <row r="26" spans="1:6" ht="16.5" customHeight="1">
      <c r="A26" s="17" t="s">
        <v>24</v>
      </c>
      <c r="B26" s="14">
        <f>SUM(B20:B25)</f>
        <v>0</v>
      </c>
      <c r="C26" s="14">
        <f>SUM(C20:C25)</f>
        <v>0</v>
      </c>
      <c r="D26" s="17" t="s">
        <v>24</v>
      </c>
      <c r="E26" s="15">
        <f>SUM(E20:E25)</f>
        <v>0</v>
      </c>
      <c r="F26" s="15">
        <f>SUM(F20:F25)</f>
        <v>0</v>
      </c>
    </row>
    <row r="27" spans="1:6" ht="16.5" customHeight="1">
      <c r="A27" s="16"/>
      <c r="B27" s="14"/>
      <c r="C27" s="14"/>
      <c r="D27" s="17" t="s">
        <v>37</v>
      </c>
      <c r="E27" s="19">
        <f>+E26-B26</f>
        <v>0</v>
      </c>
      <c r="F27" s="19">
        <f>+F26-C26</f>
        <v>0</v>
      </c>
    </row>
    <row r="28" spans="1:6" ht="16.5" customHeight="1">
      <c r="A28" s="7" t="s">
        <v>38</v>
      </c>
      <c r="B28" s="20"/>
      <c r="C28" s="20"/>
      <c r="D28" s="21" t="s">
        <v>39</v>
      </c>
      <c r="E28" s="22"/>
      <c r="F28" s="22"/>
    </row>
    <row r="29" spans="1:6" ht="16.5" customHeight="1">
      <c r="A29" s="11" t="s">
        <v>40</v>
      </c>
      <c r="B29" s="23"/>
      <c r="C29" s="23"/>
      <c r="D29" s="24" t="s">
        <v>41</v>
      </c>
      <c r="E29" s="23"/>
      <c r="F29" s="23"/>
    </row>
    <row r="30" spans="1:6" ht="16.5" customHeight="1">
      <c r="A30" s="11" t="s">
        <v>42</v>
      </c>
      <c r="B30" s="25">
        <v>3500</v>
      </c>
      <c r="C30" s="25">
        <f>65+350+72+72+36+25.2+91+36+18+36+78+36+72+78+60+150+36+54+1000+500+30+60+60+60+60+60+250</f>
        <v>3445.2</v>
      </c>
      <c r="D30" s="26" t="s">
        <v>43</v>
      </c>
      <c r="E30" s="27">
        <v>5400</v>
      </c>
      <c r="F30" s="27">
        <f>65+60+60+60+60+60+42+65+30+30+65+100+10+12+50+30+50+65+100+50+50+30+50+50+50+100+50+50+50+100+100+60+65+65+100+60+30+50+50+50+60+51+100+50+50+50+30+30+30+200+10+50+50+100+30+100+150+100+100+50+100+100+100+50+50+50+50+50+50+60+50+50+50+50+50+50+50+50+50+100+50+50+50+50+50+50+50+100</f>
        <v>5325</v>
      </c>
    </row>
    <row r="31" spans="1:6" ht="16.5" customHeight="1">
      <c r="A31" s="11" t="s">
        <v>44</v>
      </c>
      <c r="B31" s="14">
        <v>0</v>
      </c>
      <c r="C31" s="14">
        <v>0</v>
      </c>
      <c r="D31" s="11" t="s">
        <v>45</v>
      </c>
      <c r="E31" s="15">
        <v>0</v>
      </c>
      <c r="F31" s="15">
        <v>0</v>
      </c>
    </row>
    <row r="32" spans="1:6" ht="16.5" customHeight="1">
      <c r="A32" s="17" t="s">
        <v>24</v>
      </c>
      <c r="B32" s="14">
        <f>SUM(B30:B31)</f>
        <v>3500</v>
      </c>
      <c r="C32" s="14">
        <f>SUM(C30:C31)</f>
        <v>3445.2</v>
      </c>
      <c r="D32" s="17" t="s">
        <v>24</v>
      </c>
      <c r="E32" s="15">
        <f>SUM(E30:E31)</f>
        <v>5400</v>
      </c>
      <c r="F32" s="15">
        <f>SUM(F30:F31)</f>
        <v>5325</v>
      </c>
    </row>
    <row r="33" spans="1:6" ht="16.5" customHeight="1">
      <c r="A33" s="16"/>
      <c r="B33" s="14"/>
      <c r="C33" s="14"/>
      <c r="D33" s="17" t="s">
        <v>46</v>
      </c>
      <c r="E33" s="19">
        <f>+E32-B32</f>
        <v>1900</v>
      </c>
      <c r="F33" s="19">
        <f>+F32-C32</f>
        <v>1879.8000000000002</v>
      </c>
    </row>
    <row r="34" spans="1:6" ht="16.5" customHeight="1">
      <c r="A34" s="7" t="s">
        <v>47</v>
      </c>
      <c r="B34" s="8"/>
      <c r="C34" s="8"/>
      <c r="D34" s="7" t="s">
        <v>48</v>
      </c>
      <c r="E34" s="9"/>
      <c r="F34" s="9"/>
    </row>
    <row r="35" spans="1:6" ht="16.5" customHeight="1">
      <c r="A35" s="11" t="s">
        <v>49</v>
      </c>
      <c r="B35" s="14">
        <v>200</v>
      </c>
      <c r="C35" s="14">
        <f>55.99+30.6+9+15.4+6.1+15.4+62.75</f>
        <v>195.24</v>
      </c>
      <c r="D35" s="11" t="s">
        <v>50</v>
      </c>
      <c r="E35" s="15">
        <v>0</v>
      </c>
      <c r="F35" s="15">
        <v>0</v>
      </c>
    </row>
    <row r="36" spans="1:6" ht="16.5" customHeight="1">
      <c r="A36" s="11" t="s">
        <v>51</v>
      </c>
      <c r="B36" s="14"/>
      <c r="C36" s="14"/>
      <c r="D36" s="11" t="s">
        <v>52</v>
      </c>
      <c r="E36" s="15"/>
      <c r="F36" s="15"/>
    </row>
    <row r="37" spans="1:6" ht="16.5" customHeight="1">
      <c r="A37" s="11" t="s">
        <v>53</v>
      </c>
      <c r="B37" s="14"/>
      <c r="C37" s="14"/>
      <c r="D37" s="11" t="s">
        <v>54</v>
      </c>
      <c r="E37" s="15"/>
      <c r="F37" s="15"/>
    </row>
    <row r="38" spans="1:6" ht="16.5" customHeight="1">
      <c r="A38" s="11" t="s">
        <v>55</v>
      </c>
      <c r="B38" s="14"/>
      <c r="C38" s="14"/>
      <c r="D38" s="11" t="s">
        <v>56</v>
      </c>
      <c r="E38" s="15"/>
      <c r="F38" s="15"/>
    </row>
    <row r="39" spans="1:6" ht="16.5" customHeight="1">
      <c r="A39" s="11" t="s">
        <v>57</v>
      </c>
      <c r="B39" s="14"/>
      <c r="C39" s="14"/>
      <c r="D39" s="11" t="s">
        <v>58</v>
      </c>
      <c r="E39" s="15"/>
      <c r="F39" s="15"/>
    </row>
    <row r="40" spans="1:6" ht="16.5" customHeight="1">
      <c r="A40" s="17" t="s">
        <v>24</v>
      </c>
      <c r="B40" s="14">
        <f>SUM(B35:B39)</f>
        <v>200</v>
      </c>
      <c r="C40" s="14">
        <f>SUM(C35:C39)</f>
        <v>195.24</v>
      </c>
      <c r="D40" s="17" t="s">
        <v>24</v>
      </c>
      <c r="E40" s="15">
        <f>SUM(E35:E39)</f>
        <v>0</v>
      </c>
      <c r="F40" s="15">
        <f>SUM(F35:F39)</f>
        <v>0</v>
      </c>
    </row>
    <row r="41" spans="1:6" ht="16.5" customHeight="1">
      <c r="A41" s="10"/>
      <c r="B41" s="8"/>
      <c r="C41" s="8"/>
      <c r="D41" s="17" t="s">
        <v>59</v>
      </c>
      <c r="E41" s="18">
        <f>+E40-B40</f>
        <v>-200</v>
      </c>
      <c r="F41" s="18">
        <f>+F40-C40</f>
        <v>-195.24</v>
      </c>
    </row>
    <row r="42" spans="1:6" ht="16.5" customHeight="1">
      <c r="A42" s="7" t="s">
        <v>60</v>
      </c>
      <c r="B42" s="14"/>
      <c r="C42" s="14"/>
      <c r="D42" s="29" t="s">
        <v>61</v>
      </c>
      <c r="E42" s="15"/>
      <c r="F42" s="15"/>
    </row>
    <row r="43" spans="1:6" ht="30">
      <c r="A43" s="11" t="s">
        <v>62</v>
      </c>
      <c r="B43" s="8">
        <v>20</v>
      </c>
      <c r="C43" s="8">
        <v>16</v>
      </c>
      <c r="D43" s="30" t="s">
        <v>63</v>
      </c>
      <c r="E43" s="9">
        <v>0</v>
      </c>
      <c r="F43" s="9">
        <v>0</v>
      </c>
    </row>
    <row r="44" spans="1:6" ht="16.5" customHeight="1">
      <c r="A44" s="11" t="s">
        <v>64</v>
      </c>
      <c r="B44" s="8">
        <v>215.01</v>
      </c>
      <c r="C44" s="8">
        <v>215.01</v>
      </c>
      <c r="D44" s="30" t="s">
        <v>65</v>
      </c>
      <c r="E44" s="15">
        <v>0</v>
      </c>
      <c r="F44" s="15">
        <v>0</v>
      </c>
    </row>
    <row r="45" spans="1:6" ht="16.5" customHeight="1">
      <c r="A45" s="24" t="s">
        <v>13</v>
      </c>
      <c r="B45" s="8">
        <v>0</v>
      </c>
      <c r="C45" s="8">
        <v>0</v>
      </c>
      <c r="D45" s="31"/>
      <c r="E45" s="15"/>
      <c r="F45" s="15"/>
    </row>
    <row r="46" spans="1:6" ht="16.5" customHeight="1">
      <c r="A46" s="24" t="s">
        <v>15</v>
      </c>
      <c r="B46" s="8">
        <v>0</v>
      </c>
      <c r="C46" s="8">
        <v>0</v>
      </c>
      <c r="D46" s="31"/>
      <c r="E46" s="15"/>
      <c r="F46" s="15"/>
    </row>
    <row r="47" spans="1:6" ht="16.5" customHeight="1">
      <c r="A47" s="24" t="s">
        <v>66</v>
      </c>
      <c r="B47" s="8">
        <v>210</v>
      </c>
      <c r="C47" s="8">
        <v>209.35</v>
      </c>
      <c r="D47" s="31"/>
      <c r="E47" s="15"/>
      <c r="F47" s="15"/>
    </row>
    <row r="48" spans="1:6" ht="16.5" customHeight="1">
      <c r="A48" s="24" t="s">
        <v>67</v>
      </c>
      <c r="B48" s="8">
        <v>150</v>
      </c>
      <c r="C48" s="8">
        <f>85.4+55.72+3</f>
        <v>144.12</v>
      </c>
      <c r="D48" s="31"/>
      <c r="E48" s="15"/>
      <c r="F48" s="15"/>
    </row>
    <row r="49" spans="1:6" ht="16.5" customHeight="1">
      <c r="A49" s="32" t="s">
        <v>24</v>
      </c>
      <c r="B49" s="14">
        <f>SUM(B43:B48)</f>
        <v>595.01</v>
      </c>
      <c r="C49" s="14">
        <f>SUM(C43:C48)</f>
        <v>584.48</v>
      </c>
      <c r="D49" s="33" t="s">
        <v>24</v>
      </c>
      <c r="E49" s="22">
        <f>SUM(E43:E47)</f>
        <v>0</v>
      </c>
      <c r="F49" s="22">
        <f>SUM(F43:F47)</f>
        <v>0</v>
      </c>
    </row>
    <row r="50" spans="1:6" ht="16.5" customHeight="1">
      <c r="A50" s="34" t="s">
        <v>68</v>
      </c>
      <c r="B50" s="14">
        <f>+B17+B26+B32+B40+B49</f>
        <v>9875.01</v>
      </c>
      <c r="C50" s="14">
        <f>+C17+C26+C32+C40+C49</f>
        <v>9775.42</v>
      </c>
      <c r="D50" s="36" t="s">
        <v>69</v>
      </c>
      <c r="E50" s="49">
        <f>+E17+E26+E32+E40+E49</f>
        <v>10020</v>
      </c>
      <c r="F50" s="15">
        <f>+F17+F26+F32+F40+F49</f>
        <v>9906.0499999999993</v>
      </c>
    </row>
    <row r="51" spans="1:6" ht="16.5" customHeight="1">
      <c r="A51" s="37"/>
      <c r="B51" s="8"/>
      <c r="C51" s="8"/>
      <c r="D51" s="33" t="s">
        <v>70</v>
      </c>
      <c r="E51" s="38">
        <f>+E50-B50</f>
        <v>144.98999999999978</v>
      </c>
      <c r="F51" s="38">
        <f>+F50-C50</f>
        <v>130.6299999999992</v>
      </c>
    </row>
    <row r="52" spans="1:6" ht="16.5" customHeight="1">
      <c r="A52" s="39"/>
      <c r="B52" s="14"/>
      <c r="C52" s="14"/>
      <c r="D52" s="33" t="s">
        <v>71</v>
      </c>
      <c r="E52" s="15">
        <v>0</v>
      </c>
      <c r="F52" s="15">
        <v>0</v>
      </c>
    </row>
    <row r="53" spans="1:6" ht="36">
      <c r="A53" s="37"/>
      <c r="B53" s="8"/>
      <c r="C53" s="8"/>
      <c r="D53" s="40" t="s">
        <v>72</v>
      </c>
      <c r="E53" s="41">
        <f>+E51-E52</f>
        <v>144.98999999999978</v>
      </c>
      <c r="F53" s="41">
        <f>+F51-F52</f>
        <v>130.6299999999992</v>
      </c>
    </row>
    <row r="54" spans="1:6" ht="16.5" customHeight="1">
      <c r="A54" s="42" t="s">
        <v>73</v>
      </c>
      <c r="B54" s="2">
        <v>2022</v>
      </c>
      <c r="C54" s="2">
        <v>2021</v>
      </c>
      <c r="D54" s="7" t="s">
        <v>74</v>
      </c>
      <c r="E54" s="2">
        <v>2022</v>
      </c>
      <c r="F54" s="2">
        <v>2021</v>
      </c>
    </row>
    <row r="55" spans="1:6" ht="16.5" customHeight="1">
      <c r="A55" s="24" t="s">
        <v>75</v>
      </c>
      <c r="B55" s="9">
        <v>0</v>
      </c>
      <c r="C55" s="9">
        <v>0</v>
      </c>
      <c r="D55" s="11" t="s">
        <v>76</v>
      </c>
      <c r="E55" s="23">
        <v>0</v>
      </c>
      <c r="F55" s="23">
        <v>0</v>
      </c>
    </row>
    <row r="56" spans="1:6" ht="16.5" customHeight="1">
      <c r="A56" s="24" t="s">
        <v>77</v>
      </c>
      <c r="B56" s="9">
        <v>0</v>
      </c>
      <c r="C56" s="9">
        <v>0</v>
      </c>
      <c r="D56" s="11" t="s">
        <v>78</v>
      </c>
      <c r="E56" s="23">
        <v>0</v>
      </c>
      <c r="F56" s="23">
        <v>0</v>
      </c>
    </row>
    <row r="57" spans="1:6" ht="16.5" customHeight="1">
      <c r="A57" s="24" t="s">
        <v>79</v>
      </c>
      <c r="B57" s="9">
        <v>0</v>
      </c>
      <c r="C57" s="9">
        <v>0</v>
      </c>
      <c r="D57" s="11" t="s">
        <v>80</v>
      </c>
      <c r="E57" s="23"/>
      <c r="F57" s="23"/>
    </row>
    <row r="58" spans="1:6" ht="16.5" customHeight="1">
      <c r="A58" s="24" t="s">
        <v>81</v>
      </c>
      <c r="B58" s="9"/>
      <c r="C58" s="9"/>
      <c r="D58" s="11" t="s">
        <v>82</v>
      </c>
      <c r="E58" s="23"/>
      <c r="F58" s="23"/>
    </row>
    <row r="59" spans="1:6" ht="16.5" customHeight="1">
      <c r="A59" s="32" t="s">
        <v>24</v>
      </c>
      <c r="B59" s="15">
        <f>SUM(B55:B58)</f>
        <v>0</v>
      </c>
      <c r="C59" s="15">
        <f>SUM(C55:C58)</f>
        <v>0</v>
      </c>
      <c r="D59" s="17" t="s">
        <v>24</v>
      </c>
      <c r="E59" s="23">
        <f>SUM(E55:E58)</f>
        <v>0</v>
      </c>
      <c r="F59" s="23">
        <f>SUM(F55:F58)</f>
        <v>0</v>
      </c>
    </row>
    <row r="60" spans="1:6" ht="16.5" customHeight="1">
      <c r="A60" s="39"/>
      <c r="B60" s="15"/>
      <c r="C60" s="15"/>
      <c r="D60" s="17" t="s">
        <v>71</v>
      </c>
      <c r="E60" s="23"/>
      <c r="F60" s="23"/>
    </row>
    <row r="61" spans="1:6" ht="16.5" customHeight="1">
      <c r="A61" s="37"/>
      <c r="B61" s="9"/>
      <c r="C61" s="9"/>
      <c r="D61" s="17" t="s">
        <v>83</v>
      </c>
      <c r="E61" s="23">
        <f>+E59-B59-E60</f>
        <v>0</v>
      </c>
      <c r="F61" s="23">
        <f>+F59-C59-F60</f>
        <v>0</v>
      </c>
    </row>
    <row r="63" spans="1:6" ht="16.5" customHeight="1">
      <c r="A63" s="146" t="s">
        <v>84</v>
      </c>
      <c r="B63" s="146"/>
      <c r="C63" s="146"/>
      <c r="D63" s="146"/>
      <c r="E63" s="23">
        <f>E53</f>
        <v>144.98999999999978</v>
      </c>
      <c r="F63" s="23">
        <f>F53</f>
        <v>130.6299999999992</v>
      </c>
    </row>
    <row r="64" spans="1:6" ht="16.5" customHeight="1">
      <c r="A64" s="146" t="s">
        <v>85</v>
      </c>
      <c r="B64" s="146"/>
      <c r="C64" s="146"/>
      <c r="D64" s="146"/>
      <c r="E64" s="23">
        <f>E61</f>
        <v>0</v>
      </c>
      <c r="F64" s="23">
        <f>F61</f>
        <v>0</v>
      </c>
    </row>
    <row r="65" spans="1:6" ht="16.5" customHeight="1">
      <c r="A65" s="146" t="s">
        <v>86</v>
      </c>
      <c r="B65" s="146"/>
      <c r="C65" s="146"/>
      <c r="D65" s="146"/>
      <c r="E65" s="44">
        <f>SUM(E63:E64)</f>
        <v>144.98999999999978</v>
      </c>
      <c r="F65" s="44">
        <f>SUM(F63:F64)</f>
        <v>130.6299999999992</v>
      </c>
    </row>
    <row r="67" spans="1:6" ht="16.5" customHeight="1">
      <c r="A67" s="144" t="s">
        <v>87</v>
      </c>
      <c r="B67" s="144"/>
      <c r="C67" s="144"/>
      <c r="D67" s="144"/>
      <c r="E67" s="5">
        <f>+E3+E4+E65</f>
        <v>306.49999999999977</v>
      </c>
      <c r="F67" s="5">
        <f>+F3+F4+F65</f>
        <v>161.5099999999992</v>
      </c>
    </row>
    <row r="68" spans="1:6" ht="16.5" customHeight="1">
      <c r="A68" s="145" t="s">
        <v>2</v>
      </c>
      <c r="B68" s="145"/>
      <c r="C68" s="145"/>
      <c r="D68" s="145"/>
      <c r="E68" s="5"/>
      <c r="F68" s="5"/>
    </row>
    <row r="69" spans="1:6" ht="16.5" customHeight="1">
      <c r="A69" s="145" t="s">
        <v>3</v>
      </c>
      <c r="B69" s="145"/>
      <c r="C69" s="145"/>
      <c r="D69" s="145"/>
      <c r="E69" s="5"/>
      <c r="F69" s="5"/>
    </row>
    <row r="70" spans="1:6" ht="16.5" customHeight="1">
      <c r="A70" s="45"/>
      <c r="B70" s="45"/>
      <c r="C70" s="45"/>
      <c r="D70" s="45"/>
    </row>
    <row r="71" spans="1:6" ht="16.5" customHeight="1">
      <c r="A71" s="147" t="s">
        <v>88</v>
      </c>
      <c r="B71" s="147"/>
      <c r="C71" s="147"/>
      <c r="D71" s="147"/>
      <c r="E71" s="147"/>
      <c r="F71" s="147"/>
    </row>
    <row r="72" spans="1:6" ht="16.5" customHeight="1">
      <c r="A72" s="7" t="s">
        <v>89</v>
      </c>
      <c r="B72" s="23"/>
      <c r="C72" s="23"/>
      <c r="D72" s="29" t="s">
        <v>90</v>
      </c>
      <c r="E72" s="46"/>
      <c r="F72" s="46"/>
    </row>
    <row r="73" spans="1:6" ht="16.5" customHeight="1">
      <c r="A73" s="11" t="s">
        <v>91</v>
      </c>
      <c r="B73" s="23"/>
      <c r="C73" s="23"/>
      <c r="D73" s="30" t="s">
        <v>91</v>
      </c>
      <c r="E73" s="47"/>
      <c r="F73" s="47"/>
    </row>
    <row r="74" spans="1:6" ht="16.5" customHeight="1">
      <c r="A74" s="11" t="s">
        <v>92</v>
      </c>
      <c r="B74" s="23"/>
      <c r="C74" s="23"/>
      <c r="D74" s="30" t="s">
        <v>92</v>
      </c>
      <c r="E74" s="47"/>
      <c r="F74" s="47"/>
    </row>
    <row r="75" spans="1:6" ht="16.5" customHeight="1">
      <c r="A75" s="17" t="s">
        <v>24</v>
      </c>
      <c r="B75" s="23"/>
      <c r="C75" s="23"/>
      <c r="D75" s="33" t="s">
        <v>24</v>
      </c>
      <c r="E75" s="48"/>
      <c r="F75" s="48"/>
    </row>
    <row r="77" spans="1:6" ht="15.75" customHeight="1">
      <c r="A77" s="142" t="s">
        <v>93</v>
      </c>
      <c r="B77" s="142"/>
      <c r="C77" s="142"/>
      <c r="D77" s="142"/>
      <c r="E77" s="142"/>
      <c r="F77" s="142"/>
    </row>
  </sheetData>
  <mergeCells count="12">
    <mergeCell ref="A77:F77"/>
    <mergeCell ref="A1:F1"/>
    <mergeCell ref="A2:D2"/>
    <mergeCell ref="A3:D3"/>
    <mergeCell ref="A4:D4"/>
    <mergeCell ref="A63:D63"/>
    <mergeCell ref="A64:D64"/>
    <mergeCell ref="A65:D65"/>
    <mergeCell ref="A67:D67"/>
    <mergeCell ref="A68:D68"/>
    <mergeCell ref="A69:D69"/>
    <mergeCell ref="A71:F71"/>
  </mergeCells>
  <printOptions gridLines="1"/>
  <pageMargins left="0.23622047244094491" right="0.23622047244094491" top="1.1417322834645671" bottom="1.1417322834645671" header="0.74803149606299213" footer="0.74803149606299213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7"/>
  <sheetViews>
    <sheetView topLeftCell="A7" workbookViewId="0">
      <selection activeCell="F14" sqref="F14"/>
    </sheetView>
  </sheetViews>
  <sheetFormatPr defaultRowHeight="15"/>
  <cols>
    <col min="1" max="1" width="42.375" style="1" customWidth="1"/>
    <col min="2" max="2" width="12.625" style="43" customWidth="1"/>
    <col min="3" max="3" width="10.25" style="43" customWidth="1"/>
    <col min="4" max="4" width="10" style="43" customWidth="1"/>
    <col min="5" max="5" width="45.5" style="1" customWidth="1"/>
    <col min="6" max="6" width="14.375" style="1" customWidth="1"/>
    <col min="7" max="8" width="10.25" style="43" customWidth="1"/>
    <col min="9" max="1024" width="7.75" style="1" customWidth="1"/>
  </cols>
  <sheetData>
    <row r="1" spans="1:8" ht="15.75">
      <c r="A1" s="143" t="s">
        <v>95</v>
      </c>
      <c r="B1" s="143"/>
      <c r="C1" s="143"/>
      <c r="D1" s="143"/>
      <c r="E1" s="143"/>
      <c r="F1" s="143"/>
      <c r="G1" s="143"/>
      <c r="H1" s="143"/>
    </row>
    <row r="2" spans="1:8" s="4" customFormat="1" ht="16.5" customHeight="1">
      <c r="A2" s="144" t="s">
        <v>1</v>
      </c>
      <c r="B2" s="144"/>
      <c r="C2" s="144"/>
      <c r="D2" s="144"/>
      <c r="E2" s="144"/>
      <c r="F2" s="50">
        <v>2022</v>
      </c>
      <c r="G2" s="2">
        <v>2021</v>
      </c>
      <c r="H2" s="3">
        <v>2020</v>
      </c>
    </row>
    <row r="3" spans="1:8" s="4" customFormat="1" ht="16.5" customHeight="1">
      <c r="A3" s="145" t="s">
        <v>2</v>
      </c>
      <c r="B3" s="145"/>
      <c r="C3" s="145"/>
      <c r="D3" s="145"/>
      <c r="E3" s="145"/>
      <c r="F3" s="51"/>
      <c r="G3" s="5"/>
      <c r="H3" s="6">
        <v>0</v>
      </c>
    </row>
    <row r="4" spans="1:8" s="4" customFormat="1" ht="16.5" customHeight="1">
      <c r="A4" s="145" t="s">
        <v>3</v>
      </c>
      <c r="B4" s="145"/>
      <c r="C4" s="145"/>
      <c r="D4" s="145"/>
      <c r="E4" s="145"/>
      <c r="F4" s="5">
        <v>161.51</v>
      </c>
      <c r="G4" s="5">
        <v>30.88</v>
      </c>
      <c r="H4" s="5">
        <v>2738.3</v>
      </c>
    </row>
    <row r="5" spans="1:8" ht="16.5" customHeight="1">
      <c r="A5" s="7" t="s">
        <v>4</v>
      </c>
      <c r="B5" s="2">
        <v>2022</v>
      </c>
      <c r="C5" s="2">
        <v>2021</v>
      </c>
      <c r="D5" s="2">
        <v>2020</v>
      </c>
      <c r="E5" s="7" t="s">
        <v>5</v>
      </c>
      <c r="F5" s="2">
        <v>2022</v>
      </c>
      <c r="G5" s="2">
        <v>2021</v>
      </c>
      <c r="H5" s="2">
        <v>2020</v>
      </c>
    </row>
    <row r="6" spans="1:8" ht="16.5" customHeight="1">
      <c r="A6" s="7" t="s">
        <v>6</v>
      </c>
      <c r="B6" s="52"/>
      <c r="C6" s="8"/>
      <c r="D6" s="8"/>
      <c r="E6" s="7" t="s">
        <v>7</v>
      </c>
      <c r="F6" s="9"/>
      <c r="G6" s="9"/>
      <c r="H6" s="9"/>
    </row>
    <row r="7" spans="1:8" ht="16.5" customHeight="1">
      <c r="A7" s="10"/>
      <c r="B7" s="8"/>
      <c r="C7" s="8"/>
      <c r="D7" s="8"/>
      <c r="E7" s="11" t="s">
        <v>8</v>
      </c>
      <c r="F7" s="9">
        <v>730</v>
      </c>
      <c r="G7" s="9">
        <v>800</v>
      </c>
      <c r="H7" s="9">
        <v>890</v>
      </c>
    </row>
    <row r="8" spans="1:8" ht="16.5" customHeight="1">
      <c r="A8" s="11" t="s">
        <v>9</v>
      </c>
      <c r="B8" s="53">
        <v>4378</v>
      </c>
      <c r="C8" s="8">
        <f>400+720+230+1143+80</f>
        <v>2573</v>
      </c>
      <c r="D8" s="8">
        <v>3378</v>
      </c>
      <c r="E8" s="11" t="s">
        <v>10</v>
      </c>
      <c r="F8" s="9">
        <v>840</v>
      </c>
      <c r="G8" s="9">
        <f>140+70+140+70+70+25+140+140+160+70+140</f>
        <v>1165</v>
      </c>
      <c r="H8" s="9">
        <v>350</v>
      </c>
    </row>
    <row r="9" spans="1:8" ht="135">
      <c r="A9" s="12" t="s">
        <v>11</v>
      </c>
      <c r="B9" s="8">
        <v>681</v>
      </c>
      <c r="C9" s="8">
        <f>135+232.5+60+150</f>
        <v>577.5</v>
      </c>
      <c r="D9" s="8">
        <v>480</v>
      </c>
      <c r="E9" s="11" t="s">
        <v>96</v>
      </c>
      <c r="F9" s="9"/>
      <c r="G9" s="9">
        <v>0</v>
      </c>
      <c r="H9" s="9">
        <v>0</v>
      </c>
    </row>
    <row r="10" spans="1:8" ht="16.5" customHeight="1">
      <c r="A10" s="11" t="s">
        <v>13</v>
      </c>
      <c r="B10" s="53"/>
      <c r="C10" s="14">
        <v>0</v>
      </c>
      <c r="D10" s="14">
        <v>0</v>
      </c>
      <c r="E10" s="13" t="s">
        <v>14</v>
      </c>
      <c r="F10" s="9">
        <v>3047.15</v>
      </c>
      <c r="G10" s="15">
        <f>300+150+300+600+25+93+115+25+250+10+125+180+10+87+25</f>
        <v>2295</v>
      </c>
      <c r="H10" s="15">
        <f>557+310+1199+395</f>
        <v>2461</v>
      </c>
    </row>
    <row r="11" spans="1:8" ht="16.5" customHeight="1">
      <c r="A11" s="11" t="s">
        <v>15</v>
      </c>
      <c r="B11" s="53"/>
      <c r="C11" s="14">
        <v>0</v>
      </c>
      <c r="D11" s="14">
        <v>0</v>
      </c>
      <c r="E11" s="13" t="s">
        <v>16</v>
      </c>
      <c r="F11" s="9">
        <v>345.99</v>
      </c>
      <c r="G11" s="15">
        <v>321.05</v>
      </c>
      <c r="H11" s="15">
        <v>558</v>
      </c>
    </row>
    <row r="12" spans="1:8" ht="30">
      <c r="A12" s="11" t="s">
        <v>17</v>
      </c>
      <c r="B12" s="14">
        <v>3600</v>
      </c>
      <c r="C12" s="14">
        <f>1200+600+600</f>
        <v>2400</v>
      </c>
      <c r="D12" s="14">
        <v>2400</v>
      </c>
      <c r="E12" s="13" t="s">
        <v>18</v>
      </c>
      <c r="F12" s="9"/>
      <c r="G12" s="15">
        <v>0</v>
      </c>
      <c r="H12" s="15">
        <v>0</v>
      </c>
    </row>
    <row r="13" spans="1:8" ht="16.5" customHeight="1">
      <c r="A13" s="16" t="s">
        <v>19</v>
      </c>
      <c r="B13" s="14">
        <v>220.9</v>
      </c>
      <c r="C13" s="14"/>
      <c r="D13" s="14">
        <v>594.35</v>
      </c>
      <c r="E13" s="13" t="s">
        <v>20</v>
      </c>
      <c r="F13" s="9"/>
      <c r="G13" s="15">
        <v>0</v>
      </c>
      <c r="H13" s="15">
        <v>0</v>
      </c>
    </row>
    <row r="14" spans="1:8" ht="16.5" customHeight="1">
      <c r="C14" s="14"/>
      <c r="D14" s="14"/>
      <c r="E14" s="13" t="s">
        <v>97</v>
      </c>
      <c r="F14" s="9">
        <v>3846.15</v>
      </c>
      <c r="G14" s="15">
        <v>0</v>
      </c>
      <c r="H14" s="15">
        <v>0</v>
      </c>
    </row>
    <row r="15" spans="1:8" ht="16.5" customHeight="1">
      <c r="A15" s="16"/>
      <c r="B15" s="14"/>
      <c r="C15" s="14"/>
      <c r="D15" s="14"/>
      <c r="E15" s="13" t="s">
        <v>22</v>
      </c>
      <c r="F15" s="9"/>
      <c r="G15" s="15">
        <v>0</v>
      </c>
      <c r="H15" s="15">
        <v>0</v>
      </c>
    </row>
    <row r="16" spans="1:8" ht="16.5" customHeight="1">
      <c r="A16" s="16"/>
      <c r="B16" s="14"/>
      <c r="C16" s="14"/>
      <c r="D16" s="14"/>
      <c r="E16" s="11" t="s">
        <v>23</v>
      </c>
      <c r="F16" s="9">
        <v>330</v>
      </c>
      <c r="G16" s="15">
        <v>0</v>
      </c>
      <c r="H16" s="15">
        <v>0</v>
      </c>
    </row>
    <row r="17" spans="1:8" ht="16.5" customHeight="1">
      <c r="A17" s="17" t="s">
        <v>24</v>
      </c>
      <c r="B17" s="54">
        <f>SUM(B8:B16)</f>
        <v>8879.9</v>
      </c>
      <c r="C17" s="54">
        <f>SUM(C8:C16)</f>
        <v>5550.5</v>
      </c>
      <c r="D17" s="54">
        <f>SUM(D8:D16)</f>
        <v>6852.35</v>
      </c>
      <c r="E17" s="17" t="s">
        <v>24</v>
      </c>
      <c r="F17" s="19">
        <f>SUM(F7:F16)</f>
        <v>9139.2899999999991</v>
      </c>
      <c r="G17" s="19">
        <f>SUM(G7:G16)</f>
        <v>4581.05</v>
      </c>
      <c r="H17" s="19">
        <f>SUM(H7:H16)</f>
        <v>4259</v>
      </c>
    </row>
    <row r="18" spans="1:8" ht="16.5" customHeight="1">
      <c r="A18" s="10"/>
      <c r="B18" s="8"/>
      <c r="C18" s="8"/>
      <c r="D18" s="8"/>
      <c r="E18" s="17" t="s">
        <v>25</v>
      </c>
      <c r="F18" s="18">
        <f>+F17-B17</f>
        <v>259.38999999999942</v>
      </c>
      <c r="G18" s="18">
        <f>+G17-C17</f>
        <v>-969.44999999999982</v>
      </c>
      <c r="H18" s="18">
        <f>+H17-D17</f>
        <v>-2593.3500000000004</v>
      </c>
    </row>
    <row r="19" spans="1:8" ht="16.5" customHeight="1">
      <c r="A19" s="7" t="s">
        <v>26</v>
      </c>
      <c r="B19" s="52"/>
      <c r="C19" s="14"/>
      <c r="D19" s="14"/>
      <c r="E19" s="7" t="s">
        <v>27</v>
      </c>
      <c r="F19" s="9"/>
      <c r="G19" s="15"/>
      <c r="H19" s="15"/>
    </row>
    <row r="20" spans="1:8" ht="16.5" customHeight="1">
      <c r="A20" s="11" t="s">
        <v>28</v>
      </c>
      <c r="B20" s="53"/>
      <c r="C20" s="8">
        <v>0</v>
      </c>
      <c r="D20" s="8">
        <v>0</v>
      </c>
      <c r="E20" s="11" t="s">
        <v>29</v>
      </c>
      <c r="F20" s="9"/>
      <c r="G20" s="9">
        <v>0</v>
      </c>
      <c r="H20" s="9">
        <v>0</v>
      </c>
    </row>
    <row r="21" spans="1:8" ht="16.5" customHeight="1">
      <c r="A21" s="11" t="s">
        <v>30</v>
      </c>
      <c r="B21" s="53"/>
      <c r="C21" s="8">
        <v>0</v>
      </c>
      <c r="D21" s="8">
        <v>0</v>
      </c>
      <c r="E21" s="11" t="s">
        <v>31</v>
      </c>
      <c r="F21" s="9"/>
      <c r="G21" s="9">
        <v>0</v>
      </c>
      <c r="H21" s="9">
        <v>0</v>
      </c>
    </row>
    <row r="22" spans="1:8" ht="16.5" customHeight="1">
      <c r="A22" s="11" t="s">
        <v>13</v>
      </c>
      <c r="B22" s="53"/>
      <c r="C22" s="8">
        <v>0</v>
      </c>
      <c r="D22" s="8">
        <v>0</v>
      </c>
      <c r="E22" s="11" t="s">
        <v>32</v>
      </c>
      <c r="F22" s="9"/>
      <c r="G22" s="9">
        <v>0</v>
      </c>
      <c r="H22" s="9">
        <v>0</v>
      </c>
    </row>
    <row r="23" spans="1:8" ht="16.5" customHeight="1">
      <c r="A23" s="11" t="s">
        <v>15</v>
      </c>
      <c r="B23" s="53"/>
      <c r="C23" s="8">
        <v>0</v>
      </c>
      <c r="D23" s="8">
        <v>0</v>
      </c>
      <c r="E23" s="11" t="s">
        <v>33</v>
      </c>
      <c r="F23" s="9"/>
      <c r="G23" s="9">
        <v>0</v>
      </c>
      <c r="H23" s="9">
        <v>0</v>
      </c>
    </row>
    <row r="24" spans="1:8" ht="16.5" customHeight="1">
      <c r="A24" s="11" t="s">
        <v>98</v>
      </c>
      <c r="B24" s="53"/>
      <c r="C24" s="8">
        <v>0</v>
      </c>
      <c r="D24" s="8">
        <v>0</v>
      </c>
      <c r="E24" s="11" t="s">
        <v>35</v>
      </c>
      <c r="F24" s="9"/>
      <c r="G24" s="9">
        <v>0</v>
      </c>
      <c r="H24" s="9">
        <v>0</v>
      </c>
    </row>
    <row r="25" spans="1:8" ht="16.5" customHeight="1">
      <c r="A25" s="16"/>
      <c r="B25" s="14"/>
      <c r="C25" s="14"/>
      <c r="D25" s="14"/>
      <c r="E25" s="11" t="s">
        <v>36</v>
      </c>
      <c r="F25" s="9"/>
      <c r="G25" s="9">
        <v>0</v>
      </c>
      <c r="H25" s="9">
        <v>0</v>
      </c>
    </row>
    <row r="26" spans="1:8" ht="16.5" customHeight="1">
      <c r="A26" s="17" t="s">
        <v>24</v>
      </c>
      <c r="B26" s="54">
        <f>SUM(B20:B25)</f>
        <v>0</v>
      </c>
      <c r="C26" s="54">
        <f>SUM(C20:C25)</f>
        <v>0</v>
      </c>
      <c r="D26" s="54">
        <f>SUM(D20:D25)</f>
        <v>0</v>
      </c>
      <c r="E26" s="17" t="s">
        <v>24</v>
      </c>
      <c r="F26" s="19">
        <f>SUM(F20:F25)</f>
        <v>0</v>
      </c>
      <c r="G26" s="19">
        <f>SUM(G20:G25)</f>
        <v>0</v>
      </c>
      <c r="H26" s="19">
        <f>SUM(H20:H25)</f>
        <v>0</v>
      </c>
    </row>
    <row r="27" spans="1:8" ht="16.5" customHeight="1">
      <c r="A27" s="16"/>
      <c r="B27" s="14"/>
      <c r="C27" s="14"/>
      <c r="D27" s="14"/>
      <c r="E27" s="17" t="s">
        <v>37</v>
      </c>
      <c r="F27" s="33"/>
      <c r="G27" s="19">
        <f>+G26-C26</f>
        <v>0</v>
      </c>
      <c r="H27" s="19">
        <f>+H26-D26</f>
        <v>0</v>
      </c>
    </row>
    <row r="28" spans="1:8" ht="16.5" customHeight="1">
      <c r="A28" s="7" t="s">
        <v>38</v>
      </c>
      <c r="B28" s="55"/>
      <c r="C28" s="20"/>
      <c r="D28" s="20"/>
      <c r="E28" s="21" t="s">
        <v>39</v>
      </c>
      <c r="F28" s="56"/>
      <c r="G28" s="22"/>
      <c r="H28" s="22"/>
    </row>
    <row r="29" spans="1:8" ht="16.5" customHeight="1">
      <c r="A29" s="11" t="s">
        <v>40</v>
      </c>
      <c r="B29" s="23"/>
      <c r="C29" s="23"/>
      <c r="D29" s="23"/>
      <c r="E29" s="24" t="s">
        <v>41</v>
      </c>
      <c r="F29" s="24"/>
      <c r="G29" s="23"/>
      <c r="H29" s="23"/>
    </row>
    <row r="30" spans="1:8" ht="16.5" customHeight="1">
      <c r="A30" s="11" t="s">
        <v>42</v>
      </c>
      <c r="B30" s="57">
        <f>3009.4+470.8</f>
        <v>3480.2000000000003</v>
      </c>
      <c r="C30" s="25">
        <f>65+350+72+72+36+25.2+91+36+18+36+78+36+72+78+60+150+36+54+1000+500+30+60+60+60+60+60+250</f>
        <v>3445.2</v>
      </c>
      <c r="D30" s="25">
        <v>2574</v>
      </c>
      <c r="E30" s="26" t="s">
        <v>43</v>
      </c>
      <c r="F30" s="27">
        <v>5008</v>
      </c>
      <c r="G30" s="27">
        <f>65+60+60+60+60+60+42+65+30+30+65+100+10+12+50+30+50+65+100+50+50+30+50+50+50+100+50+50+50+100+100+60+65+65+100+60+30+50+50+50+60+51+100+50+50+50+30+30+30+200+10+50+50+100+30+100+150+100+100+50+100+100+100+50+50+50+50+50+50+60+50+50+50+50+50+50+50+50+50+100+50+50+50+50+50+50+50+100</f>
        <v>5325</v>
      </c>
      <c r="H30" s="27">
        <v>3060</v>
      </c>
    </row>
    <row r="31" spans="1:8" ht="16.5" customHeight="1">
      <c r="A31" s="11" t="s">
        <v>44</v>
      </c>
      <c r="B31" s="53"/>
      <c r="C31" s="14">
        <v>0</v>
      </c>
      <c r="D31" s="14"/>
      <c r="E31" s="11" t="s">
        <v>45</v>
      </c>
      <c r="F31" s="30"/>
      <c r="G31" s="15">
        <v>0</v>
      </c>
      <c r="H31" s="15">
        <v>0</v>
      </c>
    </row>
    <row r="32" spans="1:8" ht="16.5" customHeight="1">
      <c r="A32" s="17" t="s">
        <v>24</v>
      </c>
      <c r="B32" s="54">
        <f>SUM(B30:B31)</f>
        <v>3480.2000000000003</v>
      </c>
      <c r="C32" s="54">
        <f>SUM(C30:C31)</f>
        <v>3445.2</v>
      </c>
      <c r="D32" s="54">
        <f>SUM(D30:D31)</f>
        <v>2574</v>
      </c>
      <c r="E32" s="17" t="s">
        <v>24</v>
      </c>
      <c r="F32" s="19">
        <f>SUM(F30:F31)</f>
        <v>5008</v>
      </c>
      <c r="G32" s="19">
        <f>SUM(G30:G31)</f>
        <v>5325</v>
      </c>
      <c r="H32" s="19">
        <f>SUM(H30:H31)</f>
        <v>3060</v>
      </c>
    </row>
    <row r="33" spans="1:8" ht="16.5" customHeight="1">
      <c r="A33" s="16"/>
      <c r="B33" s="14"/>
      <c r="C33" s="14"/>
      <c r="D33" s="14"/>
      <c r="E33" s="17" t="s">
        <v>46</v>
      </c>
      <c r="F33" s="19">
        <f>+F32-B32</f>
        <v>1527.7999999999997</v>
      </c>
      <c r="G33" s="19">
        <f>+G32-C32</f>
        <v>1879.8000000000002</v>
      </c>
      <c r="H33" s="19">
        <f>+H32-D32</f>
        <v>486</v>
      </c>
    </row>
    <row r="34" spans="1:8" ht="16.5" customHeight="1">
      <c r="A34" s="7" t="s">
        <v>47</v>
      </c>
      <c r="B34" s="52"/>
      <c r="C34" s="8"/>
      <c r="D34" s="8"/>
      <c r="E34" s="7" t="s">
        <v>48</v>
      </c>
      <c r="F34" s="29"/>
      <c r="G34" s="9"/>
      <c r="H34" s="9"/>
    </row>
    <row r="35" spans="1:8" ht="16.5" customHeight="1">
      <c r="A35" s="11" t="s">
        <v>49</v>
      </c>
      <c r="B35" s="53">
        <v>289.5</v>
      </c>
      <c r="C35" s="14">
        <f>55.99+30.6+9+15.4+6.1+15.4+62.75</f>
        <v>195.24</v>
      </c>
      <c r="D35" s="14">
        <v>166.62</v>
      </c>
      <c r="E35" s="11" t="s">
        <v>50</v>
      </c>
      <c r="F35" s="30"/>
      <c r="G35" s="15">
        <v>0</v>
      </c>
      <c r="H35" s="15">
        <v>0</v>
      </c>
    </row>
    <row r="36" spans="1:8" ht="16.5" customHeight="1">
      <c r="A36" s="11" t="s">
        <v>51</v>
      </c>
      <c r="B36" s="53"/>
      <c r="C36" s="14"/>
      <c r="D36" s="14"/>
      <c r="E36" s="11" t="s">
        <v>52</v>
      </c>
      <c r="F36" s="30"/>
      <c r="G36" s="15"/>
      <c r="H36" s="15"/>
    </row>
    <row r="37" spans="1:8" ht="16.5" customHeight="1">
      <c r="A37" s="11" t="s">
        <v>53</v>
      </c>
      <c r="B37" s="53"/>
      <c r="C37" s="14"/>
      <c r="D37" s="14"/>
      <c r="E37" s="11" t="s">
        <v>54</v>
      </c>
      <c r="F37" s="30"/>
      <c r="G37" s="15"/>
      <c r="H37" s="15"/>
    </row>
    <row r="38" spans="1:8" ht="16.5" customHeight="1">
      <c r="A38" s="11" t="s">
        <v>55</v>
      </c>
      <c r="B38" s="53"/>
      <c r="C38" s="14"/>
      <c r="D38" s="14"/>
      <c r="E38" s="11" t="s">
        <v>56</v>
      </c>
      <c r="F38" s="30"/>
      <c r="G38" s="15"/>
      <c r="H38" s="15"/>
    </row>
    <row r="39" spans="1:8" ht="16.5" customHeight="1">
      <c r="A39" s="11" t="s">
        <v>57</v>
      </c>
      <c r="B39" s="53"/>
      <c r="C39" s="14"/>
      <c r="D39" s="14"/>
      <c r="E39" s="11" t="s">
        <v>58</v>
      </c>
      <c r="F39" s="30"/>
      <c r="G39" s="15"/>
      <c r="H39" s="15"/>
    </row>
    <row r="40" spans="1:8" ht="16.5" customHeight="1">
      <c r="A40" s="17" t="s">
        <v>24</v>
      </c>
      <c r="B40" s="54">
        <f>SUM(B35:B39)</f>
        <v>289.5</v>
      </c>
      <c r="C40" s="54">
        <f>SUM(C35:C39)</f>
        <v>195.24</v>
      </c>
      <c r="D40" s="54">
        <f>SUM(D35:D39)</f>
        <v>166.62</v>
      </c>
      <c r="E40" s="17" t="s">
        <v>24</v>
      </c>
      <c r="F40" s="19">
        <f>SUM(F35:F39)</f>
        <v>0</v>
      </c>
      <c r="G40" s="19">
        <f>SUM(G35:G39)</f>
        <v>0</v>
      </c>
      <c r="H40" s="19">
        <f>SUM(H35:H39)</f>
        <v>0</v>
      </c>
    </row>
    <row r="41" spans="1:8" ht="16.5" customHeight="1">
      <c r="A41" s="10"/>
      <c r="B41" s="8"/>
      <c r="C41" s="8"/>
      <c r="D41" s="28"/>
      <c r="E41" s="17" t="s">
        <v>59</v>
      </c>
      <c r="F41" s="18">
        <f>+F40-B40</f>
        <v>-289.5</v>
      </c>
      <c r="G41" s="18">
        <f>+G40-C40</f>
        <v>-195.24</v>
      </c>
      <c r="H41" s="18">
        <f>+H40-D35</f>
        <v>-166.62</v>
      </c>
    </row>
    <row r="42" spans="1:8" ht="16.5" customHeight="1">
      <c r="A42" s="7" t="s">
        <v>60</v>
      </c>
      <c r="B42" s="52"/>
      <c r="C42" s="14"/>
      <c r="D42" s="15"/>
      <c r="E42" s="29" t="s">
        <v>61</v>
      </c>
      <c r="F42" s="29"/>
      <c r="G42" s="15"/>
      <c r="H42" s="15"/>
    </row>
    <row r="43" spans="1:8" ht="30">
      <c r="A43" s="11" t="s">
        <v>62</v>
      </c>
      <c r="B43" s="53">
        <v>36.5</v>
      </c>
      <c r="C43" s="8">
        <v>16</v>
      </c>
      <c r="D43" s="9">
        <v>37</v>
      </c>
      <c r="E43" s="30" t="s">
        <v>63</v>
      </c>
      <c r="F43" s="30"/>
      <c r="G43" s="9">
        <v>0</v>
      </c>
      <c r="H43" s="9">
        <v>0</v>
      </c>
    </row>
    <row r="44" spans="1:8" ht="16.5" customHeight="1">
      <c r="A44" s="11" t="s">
        <v>64</v>
      </c>
      <c r="B44" s="53">
        <v>215.01</v>
      </c>
      <c r="C44" s="8">
        <v>215.01</v>
      </c>
      <c r="D44" s="9">
        <v>215.01</v>
      </c>
      <c r="E44" s="30" t="s">
        <v>65</v>
      </c>
      <c r="F44" s="30"/>
      <c r="G44" s="15">
        <v>0</v>
      </c>
      <c r="H44" s="15">
        <v>0</v>
      </c>
    </row>
    <row r="45" spans="1:8" ht="16.5" customHeight="1">
      <c r="A45" s="24" t="s">
        <v>13</v>
      </c>
      <c r="B45" s="53"/>
      <c r="C45" s="8">
        <v>0</v>
      </c>
      <c r="D45" s="9">
        <v>0</v>
      </c>
      <c r="E45" s="31"/>
      <c r="F45" s="31"/>
      <c r="G45" s="15"/>
      <c r="H45" s="15"/>
    </row>
    <row r="46" spans="1:8" ht="16.5" customHeight="1">
      <c r="A46" s="24" t="s">
        <v>15</v>
      </c>
      <c r="B46" s="53"/>
      <c r="C46" s="8">
        <v>0</v>
      </c>
      <c r="D46" s="9">
        <v>0</v>
      </c>
      <c r="E46" s="31"/>
      <c r="F46" s="31"/>
      <c r="G46" s="15"/>
      <c r="H46" s="15"/>
    </row>
    <row r="47" spans="1:8" ht="16.5" customHeight="1">
      <c r="A47" s="24" t="s">
        <v>66</v>
      </c>
      <c r="B47" s="53">
        <v>251.22</v>
      </c>
      <c r="C47" s="8">
        <v>209.35</v>
      </c>
      <c r="D47" s="9">
        <v>181.44</v>
      </c>
      <c r="E47" s="31"/>
      <c r="F47" s="31"/>
      <c r="G47" s="15"/>
      <c r="H47" s="15"/>
    </row>
    <row r="48" spans="1:8" ht="16.5" customHeight="1">
      <c r="A48" s="24" t="s">
        <v>99</v>
      </c>
      <c r="B48" s="53">
        <v>12.08</v>
      </c>
      <c r="C48" s="8">
        <f>85.4+55.72+3</f>
        <v>144.12</v>
      </c>
      <c r="D48" s="9"/>
      <c r="E48" s="31"/>
      <c r="F48" s="58"/>
      <c r="G48" s="22"/>
      <c r="H48" s="22"/>
    </row>
    <row r="49" spans="1:8" ht="16.5" customHeight="1">
      <c r="A49" s="32" t="s">
        <v>24</v>
      </c>
      <c r="B49" s="54">
        <f>SUM(B43:B48)</f>
        <v>514.81000000000006</v>
      </c>
      <c r="C49" s="54">
        <f>SUM(C43:C48)</f>
        <v>584.48</v>
      </c>
      <c r="D49" s="19">
        <f>SUM(D43:D47)</f>
        <v>433.45</v>
      </c>
      <c r="E49" s="33" t="s">
        <v>24</v>
      </c>
      <c r="F49" s="59">
        <f>SUM(F43:F47)</f>
        <v>0</v>
      </c>
      <c r="G49" s="59">
        <f>SUM(G43:G47)</f>
        <v>0</v>
      </c>
      <c r="H49" s="59">
        <f>SUM(H43:H47)</f>
        <v>0</v>
      </c>
    </row>
    <row r="50" spans="1:8" ht="16.5" customHeight="1">
      <c r="A50" s="34" t="s">
        <v>68</v>
      </c>
      <c r="B50" s="54">
        <f>+B17+B26+B32+B40+B49</f>
        <v>13164.41</v>
      </c>
      <c r="C50" s="54">
        <f>+C17+C26+C32+C40+C49</f>
        <v>9775.42</v>
      </c>
      <c r="D50" s="60">
        <f>+D17+D26+D32+D40+D49</f>
        <v>10026.420000000002</v>
      </c>
      <c r="E50" s="36" t="s">
        <v>69</v>
      </c>
      <c r="F50" s="19">
        <f>+F17+F26+F32+F40+F49</f>
        <v>14147.289999999999</v>
      </c>
      <c r="G50" s="19">
        <f>+G17+G26+G32+G40+G49</f>
        <v>9906.0499999999993</v>
      </c>
      <c r="H50" s="19">
        <f>+H17+H26+H32+H40+H49</f>
        <v>7319</v>
      </c>
    </row>
    <row r="51" spans="1:8" ht="16.5" customHeight="1">
      <c r="A51" s="37"/>
      <c r="B51" s="8"/>
      <c r="C51" s="8"/>
      <c r="D51" s="9"/>
      <c r="E51" s="33" t="s">
        <v>70</v>
      </c>
      <c r="F51" s="38">
        <f>+F50-B50</f>
        <v>982.8799999999992</v>
      </c>
      <c r="G51" s="38">
        <f>+G50-C50</f>
        <v>130.6299999999992</v>
      </c>
      <c r="H51" s="38">
        <f>+H50-D50</f>
        <v>-2707.4200000000019</v>
      </c>
    </row>
    <row r="52" spans="1:8" ht="16.5" customHeight="1">
      <c r="A52" s="39"/>
      <c r="B52" s="14"/>
      <c r="C52" s="14"/>
      <c r="D52" s="15"/>
      <c r="E52" s="33" t="s">
        <v>71</v>
      </c>
      <c r="F52" s="33"/>
      <c r="G52" s="15">
        <v>0</v>
      </c>
      <c r="H52" s="15">
        <v>0</v>
      </c>
    </row>
    <row r="53" spans="1:8" ht="36">
      <c r="A53" s="37"/>
      <c r="B53" s="8"/>
      <c r="C53" s="8"/>
      <c r="D53" s="9"/>
      <c r="E53" s="40" t="s">
        <v>72</v>
      </c>
      <c r="F53" s="41">
        <f>+F51-F52</f>
        <v>982.8799999999992</v>
      </c>
      <c r="G53" s="41">
        <f>+G51-G52</f>
        <v>130.6299999999992</v>
      </c>
      <c r="H53" s="41">
        <f>+H51-H52</f>
        <v>-2707.4200000000019</v>
      </c>
    </row>
    <row r="54" spans="1:8" ht="16.5" customHeight="1">
      <c r="A54" s="42" t="s">
        <v>73</v>
      </c>
      <c r="B54" s="2">
        <v>2022</v>
      </c>
      <c r="C54" s="2">
        <v>2021</v>
      </c>
      <c r="D54" s="2">
        <v>2020</v>
      </c>
      <c r="E54" s="7" t="s">
        <v>74</v>
      </c>
      <c r="F54" s="2">
        <v>2022</v>
      </c>
      <c r="G54" s="2">
        <v>2021</v>
      </c>
      <c r="H54" s="2">
        <v>2020</v>
      </c>
    </row>
    <row r="55" spans="1:8" ht="16.5" customHeight="1">
      <c r="A55" s="24" t="s">
        <v>75</v>
      </c>
      <c r="B55" s="47"/>
      <c r="C55" s="9">
        <v>0</v>
      </c>
      <c r="D55" s="9">
        <v>0</v>
      </c>
      <c r="E55" s="11" t="s">
        <v>76</v>
      </c>
      <c r="F55" s="23"/>
      <c r="G55" s="23">
        <v>0</v>
      </c>
      <c r="H55" s="23">
        <v>0</v>
      </c>
    </row>
    <row r="56" spans="1:8" ht="16.5" customHeight="1">
      <c r="A56" s="24" t="s">
        <v>77</v>
      </c>
      <c r="B56" s="47"/>
      <c r="C56" s="9">
        <v>0</v>
      </c>
      <c r="D56" s="9">
        <v>0</v>
      </c>
      <c r="E56" s="11" t="s">
        <v>78</v>
      </c>
      <c r="F56" s="23"/>
      <c r="G56" s="23">
        <v>0</v>
      </c>
      <c r="H56" s="23">
        <v>0</v>
      </c>
    </row>
    <row r="57" spans="1:8" ht="16.5" customHeight="1">
      <c r="A57" s="24" t="s">
        <v>79</v>
      </c>
      <c r="B57" s="47"/>
      <c r="C57" s="9">
        <v>0</v>
      </c>
      <c r="D57" s="9">
        <v>0</v>
      </c>
      <c r="E57" s="11" t="s">
        <v>80</v>
      </c>
      <c r="F57" s="23"/>
      <c r="G57" s="23"/>
      <c r="H57" s="23"/>
    </row>
    <row r="58" spans="1:8" ht="16.5" customHeight="1">
      <c r="A58" s="24" t="s">
        <v>81</v>
      </c>
      <c r="B58" s="47"/>
      <c r="C58" s="9"/>
      <c r="D58" s="9"/>
      <c r="E58" s="11" t="s">
        <v>82</v>
      </c>
      <c r="F58" s="23"/>
      <c r="G58" s="23"/>
      <c r="H58" s="23"/>
    </row>
    <row r="59" spans="1:8" ht="16.5" customHeight="1">
      <c r="A59" s="32" t="s">
        <v>24</v>
      </c>
      <c r="B59" s="15">
        <f>SUM(B55:B58)</f>
        <v>0</v>
      </c>
      <c r="C59" s="15">
        <f>SUM(C55:C58)</f>
        <v>0</v>
      </c>
      <c r="D59" s="15">
        <f>SUM(D55:D58)</f>
        <v>0</v>
      </c>
      <c r="E59" s="17" t="s">
        <v>24</v>
      </c>
      <c r="F59" s="23">
        <f>SUM(F55:F58)</f>
        <v>0</v>
      </c>
      <c r="G59" s="23">
        <f>SUM(G55:G58)</f>
        <v>0</v>
      </c>
      <c r="H59" s="23">
        <f>SUM(H55:H58)</f>
        <v>0</v>
      </c>
    </row>
    <row r="60" spans="1:8" ht="16.5" customHeight="1">
      <c r="A60" s="39"/>
      <c r="B60" s="15"/>
      <c r="C60" s="15"/>
      <c r="D60" s="15"/>
      <c r="E60" s="17" t="s">
        <v>71</v>
      </c>
      <c r="F60" s="23"/>
      <c r="G60" s="23"/>
      <c r="H60" s="23"/>
    </row>
    <row r="61" spans="1:8" ht="16.5" customHeight="1">
      <c r="A61" s="37"/>
      <c r="B61" s="9"/>
      <c r="C61" s="9"/>
      <c r="D61" s="9"/>
      <c r="E61" s="17" t="s">
        <v>83</v>
      </c>
      <c r="F61" s="23">
        <f>+F59-B59-F60</f>
        <v>0</v>
      </c>
      <c r="G61" s="23">
        <f>+G59-C59-G60</f>
        <v>0</v>
      </c>
      <c r="H61" s="23">
        <f>+H59-D59-H60</f>
        <v>0</v>
      </c>
    </row>
    <row r="62" spans="1:8">
      <c r="F62" s="61"/>
    </row>
    <row r="63" spans="1:8" ht="16.5" customHeight="1">
      <c r="A63" s="146" t="s">
        <v>84</v>
      </c>
      <c r="B63" s="146"/>
      <c r="C63" s="146"/>
      <c r="D63" s="146"/>
      <c r="E63" s="146"/>
      <c r="F63" s="23">
        <f>F53</f>
        <v>982.8799999999992</v>
      </c>
      <c r="G63" s="23">
        <f>G53</f>
        <v>130.6299999999992</v>
      </c>
      <c r="H63" s="23">
        <f>H53</f>
        <v>-2707.4200000000019</v>
      </c>
    </row>
    <row r="64" spans="1:8" ht="16.5" customHeight="1">
      <c r="A64" s="146" t="s">
        <v>85</v>
      </c>
      <c r="B64" s="146"/>
      <c r="C64" s="146"/>
      <c r="D64" s="146"/>
      <c r="E64" s="146"/>
      <c r="F64" s="23">
        <f>F61</f>
        <v>0</v>
      </c>
      <c r="G64" s="23">
        <f>G61</f>
        <v>0</v>
      </c>
      <c r="H64" s="23">
        <f>H61</f>
        <v>0</v>
      </c>
    </row>
    <row r="65" spans="1:8" ht="16.5" customHeight="1">
      <c r="A65" s="146" t="s">
        <v>86</v>
      </c>
      <c r="B65" s="146"/>
      <c r="C65" s="146"/>
      <c r="D65" s="146"/>
      <c r="E65" s="146"/>
      <c r="F65" s="44">
        <f>SUM(F63:F64)</f>
        <v>982.8799999999992</v>
      </c>
      <c r="G65" s="44">
        <f>SUM(G63:G64)</f>
        <v>130.6299999999992</v>
      </c>
      <c r="H65" s="44">
        <f>SUM(H63:H64)</f>
        <v>-2707.4200000000019</v>
      </c>
    </row>
    <row r="66" spans="1:8">
      <c r="F66" s="62"/>
    </row>
    <row r="67" spans="1:8" ht="16.5" customHeight="1">
      <c r="A67" s="144" t="s">
        <v>87</v>
      </c>
      <c r="B67" s="144"/>
      <c r="C67" s="144"/>
      <c r="D67" s="144"/>
      <c r="E67" s="144"/>
      <c r="F67" s="5">
        <f>+F3+F4+F65</f>
        <v>1144.3899999999992</v>
      </c>
      <c r="G67" s="5">
        <f>+G3+G4+G65</f>
        <v>161.5099999999992</v>
      </c>
      <c r="H67" s="5">
        <f>+H3+H4+H65</f>
        <v>30.87999999999829</v>
      </c>
    </row>
    <row r="68" spans="1:8" ht="16.5" customHeight="1">
      <c r="A68" s="145" t="s">
        <v>2</v>
      </c>
      <c r="B68" s="145"/>
      <c r="C68" s="145"/>
      <c r="D68" s="145"/>
      <c r="E68" s="145"/>
      <c r="F68" s="5"/>
      <c r="G68" s="5"/>
      <c r="H68" s="5"/>
    </row>
    <row r="69" spans="1:8" ht="16.5" customHeight="1">
      <c r="A69" s="145" t="s">
        <v>3</v>
      </c>
      <c r="B69" s="145"/>
      <c r="C69" s="145"/>
      <c r="D69" s="145"/>
      <c r="E69" s="145"/>
      <c r="F69" s="5"/>
      <c r="G69" s="5"/>
      <c r="H69" s="5"/>
    </row>
    <row r="70" spans="1:8" ht="16.5" customHeight="1">
      <c r="A70" s="45"/>
      <c r="B70" s="63"/>
      <c r="C70" s="45"/>
      <c r="D70" s="45"/>
      <c r="E70" s="45"/>
      <c r="F70" s="45"/>
    </row>
    <row r="71" spans="1:8" ht="16.5" customHeight="1">
      <c r="A71" s="147" t="s">
        <v>88</v>
      </c>
      <c r="B71" s="147"/>
      <c r="C71" s="147"/>
      <c r="D71" s="147"/>
      <c r="E71" s="147"/>
      <c r="F71" s="147"/>
      <c r="G71" s="147"/>
      <c r="H71" s="147"/>
    </row>
    <row r="72" spans="1:8" ht="16.5" customHeight="1">
      <c r="A72" s="7" t="s">
        <v>89</v>
      </c>
      <c r="B72" s="64"/>
      <c r="C72" s="23"/>
      <c r="D72" s="23"/>
      <c r="E72" s="29" t="s">
        <v>90</v>
      </c>
      <c r="F72" s="65"/>
      <c r="G72" s="46"/>
      <c r="H72" s="46"/>
    </row>
    <row r="73" spans="1:8" ht="16.5" customHeight="1">
      <c r="A73" s="11" t="s">
        <v>91</v>
      </c>
      <c r="B73" s="63"/>
      <c r="C73" s="23"/>
      <c r="D73" s="23"/>
      <c r="E73" s="30" t="s">
        <v>91</v>
      </c>
      <c r="F73" s="45"/>
      <c r="G73" s="47"/>
      <c r="H73" s="47"/>
    </row>
    <row r="74" spans="1:8" ht="16.5" customHeight="1">
      <c r="A74" s="11" t="s">
        <v>92</v>
      </c>
      <c r="B74" s="63"/>
      <c r="C74" s="23"/>
      <c r="D74" s="23"/>
      <c r="E74" s="30" t="s">
        <v>92</v>
      </c>
      <c r="F74" s="45"/>
      <c r="G74" s="47"/>
      <c r="H74" s="47"/>
    </row>
    <row r="75" spans="1:8" ht="16.5" customHeight="1">
      <c r="A75" s="17" t="s">
        <v>24</v>
      </c>
      <c r="B75" s="66"/>
      <c r="C75" s="23"/>
      <c r="D75" s="23"/>
      <c r="E75" s="33" t="s">
        <v>24</v>
      </c>
      <c r="F75" s="67"/>
      <c r="G75" s="48"/>
      <c r="H75" s="48"/>
    </row>
    <row r="77" spans="1:8" ht="15.75" customHeight="1">
      <c r="A77" s="142" t="s">
        <v>93</v>
      </c>
      <c r="B77" s="142"/>
      <c r="C77" s="142"/>
      <c r="D77" s="142"/>
      <c r="E77" s="142"/>
      <c r="F77" s="142"/>
      <c r="G77" s="142"/>
      <c r="H77" s="142"/>
    </row>
  </sheetData>
  <mergeCells count="12">
    <mergeCell ref="A77:H77"/>
    <mergeCell ref="A1:H1"/>
    <mergeCell ref="A2:E2"/>
    <mergeCell ref="A3:E3"/>
    <mergeCell ref="A4:E4"/>
    <mergeCell ref="A63:E63"/>
    <mergeCell ref="A64:E64"/>
    <mergeCell ref="A65:E65"/>
    <mergeCell ref="A67:E67"/>
    <mergeCell ref="A68:E68"/>
    <mergeCell ref="A69:E69"/>
    <mergeCell ref="A71:H71"/>
  </mergeCells>
  <pageMargins left="0.20984251968503939" right="0.70000000000000007" top="0.56377952755905514" bottom="0.56377952755905514" header="0.17007874015748034" footer="0.17007874015748034"/>
  <pageSetup paperSize="0" fitToWidth="0" fitToHeight="0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8"/>
  <sheetViews>
    <sheetView workbookViewId="0"/>
  </sheetViews>
  <sheetFormatPr defaultRowHeight="14.25"/>
  <cols>
    <col min="1" max="1" width="7.375" style="69" customWidth="1"/>
    <col min="2" max="2" width="42.125" style="69" customWidth="1"/>
    <col min="3" max="3" width="24.5" style="69" customWidth="1"/>
    <col min="4" max="4" width="10" style="69" customWidth="1"/>
    <col min="5" max="5" width="10.125" style="69" customWidth="1"/>
    <col min="6" max="1024" width="7.75" style="69" customWidth="1"/>
  </cols>
  <sheetData>
    <row r="1" spans="1:5" ht="12.75" customHeight="1">
      <c r="A1" s="68"/>
      <c r="B1" s="148" t="s">
        <v>100</v>
      </c>
      <c r="C1" s="148"/>
      <c r="D1" s="148"/>
      <c r="E1" s="148"/>
    </row>
    <row r="2" spans="1:5" ht="12.75" customHeight="1">
      <c r="A2" s="70" t="s">
        <v>101</v>
      </c>
      <c r="B2" s="70" t="s">
        <v>102</v>
      </c>
      <c r="C2" s="70" t="s">
        <v>103</v>
      </c>
      <c r="D2" s="71"/>
      <c r="E2" s="71"/>
    </row>
    <row r="3" spans="1:5" ht="12.75" customHeight="1">
      <c r="A3" s="72"/>
      <c r="B3" s="73" t="s">
        <v>104</v>
      </c>
      <c r="C3" s="72"/>
      <c r="D3" s="72"/>
      <c r="E3" s="72"/>
    </row>
    <row r="4" spans="1:5" ht="12.75" customHeight="1">
      <c r="A4" s="72"/>
      <c r="B4" s="73" t="s">
        <v>105</v>
      </c>
      <c r="C4" s="72"/>
      <c r="D4" s="72"/>
      <c r="E4" s="72"/>
    </row>
    <row r="5" spans="1:5" ht="12.75" customHeight="1">
      <c r="A5" s="72"/>
      <c r="B5" s="73" t="s">
        <v>106</v>
      </c>
      <c r="C5" s="72"/>
      <c r="D5" s="72"/>
      <c r="E5" s="72"/>
    </row>
    <row r="6" spans="1:5" ht="12.75" customHeight="1">
      <c r="A6" s="72"/>
      <c r="B6" s="73" t="s">
        <v>107</v>
      </c>
      <c r="C6" s="72"/>
      <c r="D6" s="72"/>
      <c r="E6" s="72"/>
    </row>
    <row r="7" spans="1:5" ht="12.75" customHeight="1">
      <c r="A7" s="72"/>
      <c r="B7" s="73" t="s">
        <v>108</v>
      </c>
      <c r="C7" s="72"/>
      <c r="D7" s="72"/>
      <c r="E7" s="72"/>
    </row>
    <row r="8" spans="1:5" ht="12.75" customHeight="1">
      <c r="A8" s="72"/>
      <c r="B8" s="73" t="s">
        <v>109</v>
      </c>
      <c r="C8" s="72"/>
      <c r="D8" s="72"/>
      <c r="E8" s="72"/>
    </row>
    <row r="9" spans="1:5" ht="12.75" customHeight="1">
      <c r="A9" s="72"/>
      <c r="B9" s="73" t="s">
        <v>110</v>
      </c>
      <c r="C9" s="72"/>
      <c r="D9" s="72"/>
      <c r="E9" s="72"/>
    </row>
    <row r="10" spans="1:5" ht="12.75" customHeight="1">
      <c r="A10" s="72"/>
      <c r="B10" s="73" t="s">
        <v>111</v>
      </c>
      <c r="C10" s="72"/>
      <c r="D10" s="72"/>
      <c r="E10" s="72"/>
    </row>
    <row r="11" spans="1:5" ht="12.75" customHeight="1">
      <c r="A11" s="72"/>
      <c r="B11" s="73" t="s">
        <v>112</v>
      </c>
      <c r="C11" s="72"/>
      <c r="D11" s="72"/>
      <c r="E11" s="72"/>
    </row>
    <row r="12" spans="1:5" ht="12.75" customHeight="1">
      <c r="A12" s="72"/>
      <c r="B12" s="73" t="s">
        <v>113</v>
      </c>
      <c r="C12" s="72"/>
      <c r="D12" s="72"/>
      <c r="E12" s="72"/>
    </row>
    <row r="13" spans="1:5" ht="12.75" customHeight="1">
      <c r="A13" s="72"/>
      <c r="B13" s="73" t="s">
        <v>114</v>
      </c>
      <c r="C13" s="72"/>
      <c r="D13" s="72"/>
      <c r="E13" s="72"/>
    </row>
    <row r="14" spans="1:5" ht="12.75" customHeight="1">
      <c r="A14" s="71"/>
      <c r="B14" s="71"/>
      <c r="C14" s="71"/>
      <c r="D14" s="71"/>
      <c r="E14" s="74" t="s">
        <v>115</v>
      </c>
    </row>
    <row r="15" spans="1:5" ht="12.75" customHeight="1">
      <c r="A15" s="74" t="s">
        <v>116</v>
      </c>
      <c r="B15" s="75" t="s">
        <v>109</v>
      </c>
      <c r="C15" s="75" t="s">
        <v>117</v>
      </c>
      <c r="D15" s="76">
        <v>60</v>
      </c>
      <c r="E15" s="74" t="s">
        <v>115</v>
      </c>
    </row>
    <row r="16" spans="1:5" ht="12.75" customHeight="1">
      <c r="A16" s="74" t="s">
        <v>118</v>
      </c>
      <c r="B16" s="75" t="s">
        <v>104</v>
      </c>
      <c r="C16" s="74" t="s">
        <v>119</v>
      </c>
      <c r="D16" s="76">
        <v>720</v>
      </c>
      <c r="E16" s="74" t="s">
        <v>115</v>
      </c>
    </row>
    <row r="17" spans="1:5" ht="12.75" customHeight="1">
      <c r="A17" s="77" t="s">
        <v>120</v>
      </c>
      <c r="B17" s="73" t="s">
        <v>121</v>
      </c>
      <c r="C17" s="77" t="s">
        <v>122</v>
      </c>
      <c r="D17" s="78">
        <v>1123</v>
      </c>
      <c r="E17" s="74" t="s">
        <v>123</v>
      </c>
    </row>
    <row r="18" spans="1:5" ht="12.75" customHeight="1">
      <c r="A18" s="77" t="s">
        <v>124</v>
      </c>
      <c r="B18" s="73" t="s">
        <v>125</v>
      </c>
      <c r="C18" s="77" t="s">
        <v>126</v>
      </c>
      <c r="D18" s="76">
        <v>250</v>
      </c>
      <c r="E18" s="74" t="s">
        <v>123</v>
      </c>
    </row>
    <row r="19" spans="1:5" ht="12.75" customHeight="1">
      <c r="A19" s="77" t="s">
        <v>127</v>
      </c>
      <c r="B19" s="73" t="s">
        <v>128</v>
      </c>
      <c r="C19" s="77" t="s">
        <v>129</v>
      </c>
      <c r="D19" s="76">
        <v>75</v>
      </c>
      <c r="E19" s="74" t="s">
        <v>123</v>
      </c>
    </row>
    <row r="20" spans="1:5" ht="12.75" customHeight="1">
      <c r="A20" s="77" t="s">
        <v>127</v>
      </c>
      <c r="B20" s="73" t="s">
        <v>121</v>
      </c>
      <c r="C20" s="77" t="s">
        <v>130</v>
      </c>
      <c r="D20" s="76">
        <v>480</v>
      </c>
      <c r="E20" s="74" t="s">
        <v>131</v>
      </c>
    </row>
    <row r="21" spans="1:5" ht="12.75" customHeight="1">
      <c r="A21" s="77" t="s">
        <v>132</v>
      </c>
      <c r="B21" s="73" t="s">
        <v>125</v>
      </c>
      <c r="C21" s="79" t="s">
        <v>133</v>
      </c>
      <c r="D21" s="76">
        <v>60</v>
      </c>
      <c r="E21" s="74" t="s">
        <v>131</v>
      </c>
    </row>
    <row r="22" spans="1:5" ht="12.75" customHeight="1">
      <c r="A22" s="77" t="s">
        <v>134</v>
      </c>
      <c r="B22" s="73" t="s">
        <v>135</v>
      </c>
      <c r="C22" s="77" t="s">
        <v>136</v>
      </c>
      <c r="D22" s="76">
        <v>600</v>
      </c>
      <c r="E22" s="74" t="s">
        <v>131</v>
      </c>
    </row>
    <row r="23" spans="1:5" ht="12.75" customHeight="1">
      <c r="A23" s="77" t="s">
        <v>137</v>
      </c>
      <c r="B23" s="73" t="s">
        <v>125</v>
      </c>
      <c r="C23" s="77" t="s">
        <v>138</v>
      </c>
      <c r="D23" s="76">
        <v>84</v>
      </c>
      <c r="E23" s="74" t="s">
        <v>139</v>
      </c>
    </row>
    <row r="24" spans="1:5" ht="12.75" customHeight="1">
      <c r="A24" s="77" t="s">
        <v>140</v>
      </c>
      <c r="B24" s="73" t="s">
        <v>125</v>
      </c>
      <c r="C24" s="77" t="s">
        <v>141</v>
      </c>
      <c r="D24" s="76">
        <v>78</v>
      </c>
      <c r="E24" s="74" t="s">
        <v>142</v>
      </c>
    </row>
    <row r="25" spans="1:5" ht="12.75" customHeight="1">
      <c r="A25" s="77" t="s">
        <v>140</v>
      </c>
      <c r="B25" s="73" t="s">
        <v>143</v>
      </c>
      <c r="C25" s="77" t="s">
        <v>144</v>
      </c>
      <c r="D25" s="76">
        <v>83.25</v>
      </c>
      <c r="E25" s="74" t="s">
        <v>145</v>
      </c>
    </row>
    <row r="26" spans="1:5" ht="12.75" customHeight="1">
      <c r="A26" s="77" t="s">
        <v>140</v>
      </c>
      <c r="B26" s="73" t="s">
        <v>143</v>
      </c>
      <c r="C26" s="77" t="s">
        <v>146</v>
      </c>
      <c r="D26" s="76">
        <v>16</v>
      </c>
      <c r="E26" s="74" t="s">
        <v>145</v>
      </c>
    </row>
    <row r="27" spans="1:5" ht="12.75" customHeight="1">
      <c r="A27" s="74"/>
      <c r="B27" s="73" t="s">
        <v>125</v>
      </c>
      <c r="C27" s="77" t="s">
        <v>138</v>
      </c>
      <c r="D27" s="76">
        <v>16.8</v>
      </c>
      <c r="E27" s="74"/>
    </row>
    <row r="28" spans="1:5" ht="12.75" customHeight="1">
      <c r="A28" s="77" t="s">
        <v>147</v>
      </c>
      <c r="B28" s="73" t="s">
        <v>128</v>
      </c>
      <c r="C28" s="77" t="s">
        <v>148</v>
      </c>
      <c r="D28" s="76">
        <v>150</v>
      </c>
      <c r="E28" s="74" t="s">
        <v>145</v>
      </c>
    </row>
    <row r="29" spans="1:5" ht="12.75" customHeight="1">
      <c r="A29" s="77" t="s">
        <v>149</v>
      </c>
      <c r="B29" s="73" t="s">
        <v>125</v>
      </c>
      <c r="C29" s="77" t="s">
        <v>150</v>
      </c>
      <c r="D29" s="76">
        <v>51.4</v>
      </c>
      <c r="E29" s="74" t="s">
        <v>145</v>
      </c>
    </row>
    <row r="30" spans="1:5">
      <c r="B30" s="73" t="s">
        <v>135</v>
      </c>
      <c r="C30" s="77" t="s">
        <v>151</v>
      </c>
      <c r="D30" s="76">
        <v>600</v>
      </c>
      <c r="E30" s="74" t="s">
        <v>145</v>
      </c>
    </row>
    <row r="31" spans="1:5">
      <c r="B31" s="75" t="s">
        <v>152</v>
      </c>
      <c r="C31" s="74" t="s">
        <v>153</v>
      </c>
      <c r="D31" s="76">
        <v>215.01</v>
      </c>
      <c r="E31" s="74" t="s">
        <v>145</v>
      </c>
    </row>
    <row r="32" spans="1:5">
      <c r="B32" s="75" t="s">
        <v>154</v>
      </c>
      <c r="C32" s="74" t="s">
        <v>155</v>
      </c>
      <c r="D32" s="76">
        <v>51.5</v>
      </c>
      <c r="E32" s="74" t="s">
        <v>145</v>
      </c>
    </row>
    <row r="33" spans="2:5" ht="22.5">
      <c r="B33" s="73" t="s">
        <v>110</v>
      </c>
      <c r="C33" s="77" t="s">
        <v>156</v>
      </c>
      <c r="D33" s="76">
        <v>21.75</v>
      </c>
      <c r="E33" s="74" t="s">
        <v>118</v>
      </c>
    </row>
    <row r="34" spans="2:5" ht="22.5">
      <c r="B34" s="73" t="s">
        <v>110</v>
      </c>
      <c r="C34" s="77" t="s">
        <v>157</v>
      </c>
      <c r="D34" s="76">
        <v>16</v>
      </c>
      <c r="E34" s="74" t="s">
        <v>118</v>
      </c>
    </row>
    <row r="35" spans="2:5" ht="22.5">
      <c r="B35" s="73" t="s">
        <v>106</v>
      </c>
      <c r="C35" s="77" t="s">
        <v>158</v>
      </c>
      <c r="D35" s="76">
        <v>600</v>
      </c>
      <c r="E35" s="74" t="s">
        <v>118</v>
      </c>
    </row>
    <row r="36" spans="2:5" ht="22.5">
      <c r="B36" s="73" t="s">
        <v>106</v>
      </c>
      <c r="C36" s="77" t="s">
        <v>159</v>
      </c>
      <c r="D36" s="76">
        <v>600</v>
      </c>
      <c r="E36" s="74" t="s">
        <v>118</v>
      </c>
    </row>
    <row r="37" spans="2:5" ht="22.5">
      <c r="B37" s="73" t="s">
        <v>160</v>
      </c>
      <c r="C37" s="77" t="s">
        <v>161</v>
      </c>
      <c r="D37" s="76">
        <v>24.5</v>
      </c>
      <c r="E37" s="74" t="s">
        <v>118</v>
      </c>
    </row>
    <row r="38" spans="2:5" ht="22.5">
      <c r="B38" s="73" t="s">
        <v>160</v>
      </c>
      <c r="C38" s="74"/>
      <c r="D38" s="76">
        <v>12</v>
      </c>
      <c r="E38" s="74"/>
    </row>
    <row r="39" spans="2:5" ht="22.5">
      <c r="B39" s="73" t="s">
        <v>110</v>
      </c>
      <c r="C39" s="77" t="s">
        <v>162</v>
      </c>
      <c r="D39" s="76">
        <v>5.5</v>
      </c>
      <c r="E39" s="74" t="s">
        <v>118</v>
      </c>
    </row>
    <row r="40" spans="2:5" ht="22.5">
      <c r="B40" s="73" t="s">
        <v>109</v>
      </c>
      <c r="C40" s="77" t="s">
        <v>163</v>
      </c>
      <c r="D40" s="78">
        <v>1200</v>
      </c>
      <c r="E40" s="74" t="s">
        <v>118</v>
      </c>
    </row>
    <row r="41" spans="2:5" ht="22.5">
      <c r="B41" s="73" t="s">
        <v>109</v>
      </c>
      <c r="C41" s="77" t="s">
        <v>164</v>
      </c>
      <c r="D41" s="76">
        <v>600</v>
      </c>
      <c r="E41" s="74" t="s">
        <v>118</v>
      </c>
    </row>
    <row r="42" spans="2:5" ht="22.5">
      <c r="B42" s="73" t="s">
        <v>110</v>
      </c>
      <c r="C42" s="77" t="s">
        <v>165</v>
      </c>
      <c r="D42" s="76">
        <v>16</v>
      </c>
      <c r="E42" s="74" t="s">
        <v>118</v>
      </c>
    </row>
    <row r="43" spans="2:5" ht="22.5">
      <c r="B43" s="73" t="s">
        <v>107</v>
      </c>
      <c r="C43" s="77" t="s">
        <v>166</v>
      </c>
      <c r="D43" s="76">
        <v>85.4</v>
      </c>
      <c r="E43" s="74" t="s">
        <v>118</v>
      </c>
    </row>
    <row r="44" spans="2:5" ht="22.5">
      <c r="B44" s="73" t="s">
        <v>107</v>
      </c>
      <c r="C44" s="77" t="s">
        <v>167</v>
      </c>
      <c r="D44" s="76">
        <v>84</v>
      </c>
      <c r="E44" s="74" t="s">
        <v>118</v>
      </c>
    </row>
    <row r="45" spans="2:5">
      <c r="B45" s="75" t="s">
        <v>168</v>
      </c>
      <c r="C45" s="74"/>
      <c r="D45" s="76">
        <v>12.08</v>
      </c>
      <c r="E45" s="74"/>
    </row>
    <row r="46" spans="2:5" ht="22.5">
      <c r="B46" s="73" t="s">
        <v>109</v>
      </c>
      <c r="C46" s="77" t="s">
        <v>164</v>
      </c>
      <c r="D46" s="76">
        <v>600</v>
      </c>
      <c r="E46" s="74" t="s">
        <v>118</v>
      </c>
    </row>
    <row r="47" spans="2:5" ht="22.5">
      <c r="B47" s="75" t="s">
        <v>106</v>
      </c>
      <c r="C47" s="74" t="s">
        <v>169</v>
      </c>
      <c r="D47" s="78">
        <v>1200</v>
      </c>
      <c r="E47" s="74" t="s">
        <v>170</v>
      </c>
    </row>
    <row r="48" spans="2:5" ht="22.5">
      <c r="B48" s="75" t="s">
        <v>109</v>
      </c>
      <c r="C48" s="74" t="s">
        <v>171</v>
      </c>
      <c r="D48" s="76">
        <v>360</v>
      </c>
      <c r="E48" s="74" t="s">
        <v>170</v>
      </c>
    </row>
    <row r="49" spans="2:5">
      <c r="B49" s="73" t="s">
        <v>172</v>
      </c>
      <c r="C49" s="77" t="s">
        <v>173</v>
      </c>
      <c r="D49" s="76">
        <v>251.22</v>
      </c>
      <c r="E49" s="74" t="s">
        <v>174</v>
      </c>
    </row>
    <row r="50" spans="2:5">
      <c r="B50" s="73" t="s">
        <v>128</v>
      </c>
      <c r="C50" s="77" t="s">
        <v>175</v>
      </c>
      <c r="D50" s="76">
        <v>96</v>
      </c>
      <c r="E50" s="74" t="s">
        <v>174</v>
      </c>
    </row>
    <row r="51" spans="2:5">
      <c r="B51" s="73" t="s">
        <v>128</v>
      </c>
      <c r="C51" s="77" t="s">
        <v>176</v>
      </c>
      <c r="D51" s="76">
        <v>180</v>
      </c>
      <c r="E51" s="74" t="s">
        <v>177</v>
      </c>
    </row>
    <row r="52" spans="2:5">
      <c r="B52" s="73" t="s">
        <v>128</v>
      </c>
      <c r="C52" s="77" t="s">
        <v>178</v>
      </c>
      <c r="D52" s="76">
        <v>180</v>
      </c>
      <c r="E52" s="74" t="s">
        <v>177</v>
      </c>
    </row>
    <row r="53" spans="2:5">
      <c r="B53" s="73" t="s">
        <v>121</v>
      </c>
      <c r="C53" s="77" t="s">
        <v>179</v>
      </c>
      <c r="D53" s="78">
        <v>1640</v>
      </c>
      <c r="E53" s="74" t="s">
        <v>177</v>
      </c>
    </row>
    <row r="54" spans="2:5">
      <c r="B54" s="73" t="s">
        <v>125</v>
      </c>
      <c r="C54" s="77" t="s">
        <v>180</v>
      </c>
      <c r="D54" s="76">
        <v>120</v>
      </c>
      <c r="E54" s="74" t="s">
        <v>177</v>
      </c>
    </row>
    <row r="55" spans="2:5">
      <c r="B55" s="73" t="s">
        <v>121</v>
      </c>
      <c r="C55" s="77" t="s">
        <v>181</v>
      </c>
      <c r="D55" s="76">
        <v>415</v>
      </c>
      <c r="E55" s="74" t="s">
        <v>177</v>
      </c>
    </row>
    <row r="56" spans="2:5">
      <c r="B56" s="73" t="s">
        <v>143</v>
      </c>
      <c r="C56" s="77" t="s">
        <v>182</v>
      </c>
      <c r="D56" s="76">
        <v>16</v>
      </c>
      <c r="E56" s="74" t="s">
        <v>183</v>
      </c>
    </row>
    <row r="57" spans="2:5">
      <c r="B57" s="75" t="s">
        <v>143</v>
      </c>
      <c r="C57" s="74" t="s">
        <v>184</v>
      </c>
      <c r="D57" s="76">
        <v>115</v>
      </c>
      <c r="E57" s="74" t="s">
        <v>183</v>
      </c>
    </row>
    <row r="58" spans="2:5">
      <c r="D58" s="80">
        <f>SUM(D15:D57)</f>
        <v>13164.41</v>
      </c>
    </row>
  </sheetData>
  <mergeCells count="1">
    <mergeCell ref="B1:E1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80"/>
  <sheetViews>
    <sheetView workbookViewId="0">
      <selection sqref="A1:C1"/>
    </sheetView>
  </sheetViews>
  <sheetFormatPr defaultRowHeight="14.25"/>
  <cols>
    <col min="1" max="1" width="45" style="69" customWidth="1"/>
    <col min="2" max="2" width="20.125" style="69" customWidth="1"/>
    <col min="3" max="3" width="10" style="69" customWidth="1"/>
    <col min="4" max="1024" width="7.75" style="69" customWidth="1"/>
  </cols>
  <sheetData>
    <row r="1" spans="1:3" ht="12.75" customHeight="1">
      <c r="A1" s="149">
        <v>2</v>
      </c>
      <c r="B1" s="149"/>
      <c r="C1" s="149"/>
    </row>
    <row r="2" spans="1:3" ht="12.75" customHeight="1">
      <c r="A2" s="70" t="s">
        <v>5</v>
      </c>
      <c r="B2" s="71"/>
      <c r="C2" s="77" t="s">
        <v>185</v>
      </c>
    </row>
    <row r="3" spans="1:3" ht="12.75" customHeight="1">
      <c r="A3" s="73" t="s">
        <v>186</v>
      </c>
      <c r="B3" s="72"/>
      <c r="C3" s="72"/>
    </row>
    <row r="4" spans="1:3" ht="12.75" customHeight="1">
      <c r="A4" s="73" t="s">
        <v>187</v>
      </c>
      <c r="B4" s="72"/>
      <c r="C4" s="72"/>
    </row>
    <row r="5" spans="1:3" ht="12.75" customHeight="1">
      <c r="A5" s="73" t="s">
        <v>188</v>
      </c>
      <c r="B5" s="72"/>
      <c r="C5" s="72"/>
    </row>
    <row r="6" spans="1:3" ht="12.75" customHeight="1">
      <c r="A6" s="73" t="s">
        <v>189</v>
      </c>
      <c r="B6" s="72"/>
      <c r="C6" s="72"/>
    </row>
    <row r="7" spans="1:3" ht="12.75" customHeight="1">
      <c r="A7" s="73" t="s">
        <v>190</v>
      </c>
      <c r="B7" s="72"/>
      <c r="C7" s="72"/>
    </row>
    <row r="8" spans="1:3" ht="12.75" customHeight="1">
      <c r="A8" s="73" t="s">
        <v>191</v>
      </c>
      <c r="B8" s="72"/>
      <c r="C8" s="72"/>
    </row>
    <row r="9" spans="1:3" ht="12.75" customHeight="1">
      <c r="A9" s="73" t="s">
        <v>192</v>
      </c>
      <c r="B9" s="72"/>
      <c r="C9" s="72"/>
    </row>
    <row r="10" spans="1:3" ht="12.75" customHeight="1">
      <c r="A10" s="73" t="s">
        <v>193</v>
      </c>
      <c r="B10" s="72"/>
      <c r="C10" s="72"/>
    </row>
    <row r="11" spans="1:3" ht="11.45" customHeight="1">
      <c r="A11" s="72"/>
      <c r="B11" s="72"/>
      <c r="C11" s="72"/>
    </row>
    <row r="12" spans="1:3" ht="11.45" customHeight="1">
      <c r="A12" s="72"/>
      <c r="B12" s="72"/>
      <c r="C12" s="72"/>
    </row>
    <row r="13" spans="1:3" ht="11.45" customHeight="1">
      <c r="A13" s="72"/>
      <c r="B13" s="72"/>
      <c r="C13" s="72"/>
    </row>
    <row r="14" spans="1:3" ht="12.75" customHeight="1">
      <c r="A14" s="77" t="s">
        <v>194</v>
      </c>
      <c r="B14" s="71"/>
      <c r="C14" s="81">
        <v>161.51</v>
      </c>
    </row>
    <row r="15" spans="1:3" ht="12.75" customHeight="1">
      <c r="A15" s="73" t="s">
        <v>195</v>
      </c>
      <c r="B15" s="77" t="s">
        <v>196</v>
      </c>
      <c r="C15" s="76">
        <v>10</v>
      </c>
    </row>
    <row r="16" spans="1:3" ht="12.75" customHeight="1">
      <c r="A16" s="73" t="s">
        <v>195</v>
      </c>
      <c r="B16" s="82" t="s">
        <v>197</v>
      </c>
      <c r="C16" s="76">
        <v>10</v>
      </c>
    </row>
    <row r="17" spans="1:3" ht="12.75" customHeight="1">
      <c r="A17" s="73" t="s">
        <v>195</v>
      </c>
      <c r="B17" s="77" t="s">
        <v>198</v>
      </c>
      <c r="C17" s="76">
        <v>10</v>
      </c>
    </row>
    <row r="18" spans="1:3" ht="12.75" customHeight="1">
      <c r="A18" s="73" t="s">
        <v>195</v>
      </c>
      <c r="B18" s="77" t="s">
        <v>199</v>
      </c>
      <c r="C18" s="76">
        <v>10</v>
      </c>
    </row>
    <row r="19" spans="1:3" ht="12.75" customHeight="1">
      <c r="A19" s="73" t="s">
        <v>200</v>
      </c>
      <c r="B19" s="77" t="s">
        <v>201</v>
      </c>
      <c r="C19" s="76">
        <v>300</v>
      </c>
    </row>
    <row r="20" spans="1:3" ht="12.75" customHeight="1">
      <c r="A20" s="73" t="s">
        <v>202</v>
      </c>
      <c r="B20" s="77" t="s">
        <v>203</v>
      </c>
      <c r="C20" s="76">
        <v>50</v>
      </c>
    </row>
    <row r="21" spans="1:3" ht="12.75" customHeight="1">
      <c r="A21" s="73" t="s">
        <v>195</v>
      </c>
      <c r="B21" s="77" t="s">
        <v>204</v>
      </c>
      <c r="C21" s="76">
        <v>10</v>
      </c>
    </row>
    <row r="22" spans="1:3" ht="12.75" customHeight="1">
      <c r="A22" s="73" t="s">
        <v>195</v>
      </c>
      <c r="B22" s="77" t="s">
        <v>205</v>
      </c>
      <c r="C22" s="76">
        <v>10</v>
      </c>
    </row>
    <row r="23" spans="1:3" ht="12.75" customHeight="1">
      <c r="A23" s="73" t="s">
        <v>200</v>
      </c>
      <c r="B23" s="77" t="s">
        <v>201</v>
      </c>
      <c r="C23" s="76">
        <v>300</v>
      </c>
    </row>
    <row r="24" spans="1:3" ht="12.75" customHeight="1">
      <c r="A24" s="73" t="s">
        <v>200</v>
      </c>
      <c r="B24" s="77" t="s">
        <v>206</v>
      </c>
      <c r="C24" s="78">
        <v>1075</v>
      </c>
    </row>
    <row r="25" spans="1:3" ht="12.75" customHeight="1">
      <c r="A25" s="73" t="s">
        <v>195</v>
      </c>
      <c r="B25" s="77" t="s">
        <v>207</v>
      </c>
      <c r="C25" s="76">
        <v>10</v>
      </c>
    </row>
    <row r="26" spans="1:3" ht="12.75" customHeight="1">
      <c r="A26" s="73" t="s">
        <v>195</v>
      </c>
      <c r="B26" s="77" t="s">
        <v>208</v>
      </c>
      <c r="C26" s="76">
        <v>10</v>
      </c>
    </row>
    <row r="27" spans="1:3" ht="12.75" customHeight="1">
      <c r="A27" s="73" t="s">
        <v>195</v>
      </c>
      <c r="B27" s="77" t="s">
        <v>209</v>
      </c>
      <c r="C27" s="76">
        <v>10</v>
      </c>
    </row>
    <row r="28" spans="1:3" ht="12.75" customHeight="1">
      <c r="A28" s="75" t="s">
        <v>195</v>
      </c>
      <c r="B28" s="74" t="s">
        <v>210</v>
      </c>
      <c r="C28" s="76">
        <v>10</v>
      </c>
    </row>
    <row r="29" spans="1:3" ht="12.75" customHeight="1">
      <c r="A29" s="75" t="s">
        <v>195</v>
      </c>
      <c r="B29" s="74" t="s">
        <v>211</v>
      </c>
      <c r="C29" s="76">
        <v>10</v>
      </c>
    </row>
    <row r="30" spans="1:3" ht="12.75" customHeight="1">
      <c r="A30" s="73" t="s">
        <v>186</v>
      </c>
      <c r="B30" s="77" t="s">
        <v>212</v>
      </c>
      <c r="C30" s="76">
        <v>10</v>
      </c>
    </row>
    <row r="31" spans="1:3" ht="12.75" customHeight="1">
      <c r="A31" s="75" t="s">
        <v>186</v>
      </c>
      <c r="B31" s="74" t="s">
        <v>213</v>
      </c>
      <c r="C31" s="76">
        <v>10</v>
      </c>
    </row>
    <row r="32" spans="1:3" ht="12.75" customHeight="1">
      <c r="A32" s="75" t="s">
        <v>186</v>
      </c>
      <c r="B32" s="74" t="s">
        <v>214</v>
      </c>
      <c r="C32" s="76">
        <v>10</v>
      </c>
    </row>
    <row r="33" spans="1:7" ht="12.75" customHeight="1">
      <c r="A33" s="73" t="s">
        <v>186</v>
      </c>
      <c r="B33" s="77" t="s">
        <v>215</v>
      </c>
      <c r="C33" s="76">
        <v>10</v>
      </c>
    </row>
    <row r="34" spans="1:7" ht="12.75" customHeight="1">
      <c r="A34" s="73" t="s">
        <v>186</v>
      </c>
      <c r="B34" s="77" t="s">
        <v>216</v>
      </c>
      <c r="C34" s="76">
        <v>10</v>
      </c>
    </row>
    <row r="35" spans="1:7" ht="12.75" customHeight="1">
      <c r="A35" s="73" t="s">
        <v>186</v>
      </c>
      <c r="B35" s="77" t="s">
        <v>217</v>
      </c>
      <c r="C35" s="76">
        <v>10</v>
      </c>
    </row>
    <row r="36" spans="1:7" ht="12.75" customHeight="1">
      <c r="A36" s="73" t="s">
        <v>186</v>
      </c>
      <c r="B36" s="77" t="s">
        <v>218</v>
      </c>
      <c r="C36" s="76">
        <v>10</v>
      </c>
    </row>
    <row r="37" spans="1:7" ht="12.75" customHeight="1">
      <c r="A37" s="73" t="s">
        <v>186</v>
      </c>
      <c r="B37" s="77" t="s">
        <v>219</v>
      </c>
      <c r="C37" s="76">
        <v>10</v>
      </c>
    </row>
    <row r="38" spans="1:7" ht="12.75" customHeight="1">
      <c r="A38" s="73" t="s">
        <v>186</v>
      </c>
      <c r="B38" s="77" t="s">
        <v>220</v>
      </c>
      <c r="C38" s="76">
        <v>10</v>
      </c>
    </row>
    <row r="39" spans="1:7" ht="12.75" customHeight="1">
      <c r="A39" s="73" t="s">
        <v>186</v>
      </c>
      <c r="B39" s="77" t="s">
        <v>221</v>
      </c>
      <c r="C39" s="76">
        <v>10</v>
      </c>
    </row>
    <row r="40" spans="1:7" ht="12.75" customHeight="1">
      <c r="A40" s="73" t="s">
        <v>186</v>
      </c>
      <c r="B40" s="77" t="s">
        <v>222</v>
      </c>
      <c r="C40" s="76">
        <v>10</v>
      </c>
    </row>
    <row r="41" spans="1:7" ht="12.75" customHeight="1">
      <c r="A41" s="73" t="s">
        <v>186</v>
      </c>
      <c r="B41" s="77" t="s">
        <v>223</v>
      </c>
      <c r="C41" s="76">
        <v>10</v>
      </c>
    </row>
    <row r="42" spans="1:7" ht="12.75" customHeight="1">
      <c r="A42" s="73" t="s">
        <v>186</v>
      </c>
      <c r="B42" s="77" t="s">
        <v>224</v>
      </c>
      <c r="C42" s="76">
        <v>10</v>
      </c>
    </row>
    <row r="43" spans="1:7" ht="12.75" customHeight="1">
      <c r="A43" s="75" t="s">
        <v>186</v>
      </c>
      <c r="B43" s="74" t="s">
        <v>225</v>
      </c>
      <c r="C43" s="76">
        <v>10</v>
      </c>
      <c r="G43" s="80">
        <f>SUM('USCITE 2022'!D30:D57)</f>
        <v>9316.9599999999991</v>
      </c>
    </row>
    <row r="44" spans="1:7" ht="12.75" customHeight="1">
      <c r="A44" s="75" t="s">
        <v>186</v>
      </c>
      <c r="B44" s="74" t="s">
        <v>226</v>
      </c>
      <c r="C44" s="76">
        <v>10</v>
      </c>
    </row>
    <row r="45" spans="1:7" ht="12.75" customHeight="1">
      <c r="A45" s="75" t="s">
        <v>186</v>
      </c>
      <c r="B45" s="74" t="s">
        <v>227</v>
      </c>
      <c r="C45" s="76">
        <v>10</v>
      </c>
    </row>
    <row r="46" spans="1:7" ht="12.75" customHeight="1">
      <c r="A46" s="75" t="s">
        <v>186</v>
      </c>
      <c r="B46" s="74" t="s">
        <v>228</v>
      </c>
      <c r="C46" s="76">
        <v>10</v>
      </c>
    </row>
    <row r="47" spans="1:7" ht="12.75" customHeight="1">
      <c r="A47" s="75" t="s">
        <v>186</v>
      </c>
      <c r="B47" s="74" t="s">
        <v>229</v>
      </c>
      <c r="C47" s="76">
        <v>10</v>
      </c>
    </row>
    <row r="48" spans="1:7" ht="12.75" customHeight="1">
      <c r="A48" s="75" t="s">
        <v>186</v>
      </c>
      <c r="B48" s="74" t="s">
        <v>230</v>
      </c>
      <c r="C48" s="76">
        <v>10</v>
      </c>
    </row>
    <row r="49" spans="1:3" ht="12.75" customHeight="1">
      <c r="A49" s="75" t="s">
        <v>231</v>
      </c>
      <c r="B49" s="74" t="s">
        <v>232</v>
      </c>
      <c r="C49" s="76">
        <v>10</v>
      </c>
    </row>
    <row r="50" spans="1:3" ht="12.75" customHeight="1">
      <c r="A50" s="75" t="s">
        <v>231</v>
      </c>
      <c r="B50" s="74" t="s">
        <v>233</v>
      </c>
      <c r="C50" s="76">
        <v>10</v>
      </c>
    </row>
    <row r="51" spans="1:3" ht="12.75" customHeight="1">
      <c r="A51" s="75" t="s">
        <v>231</v>
      </c>
      <c r="B51" s="74" t="s">
        <v>234</v>
      </c>
      <c r="C51" s="76">
        <v>10</v>
      </c>
    </row>
    <row r="52" spans="1:3" ht="12.75" customHeight="1">
      <c r="A52" s="75" t="s">
        <v>235</v>
      </c>
      <c r="B52" s="74" t="s">
        <v>236</v>
      </c>
      <c r="C52" s="76">
        <v>10</v>
      </c>
    </row>
    <row r="53" spans="1:3" ht="12.75" customHeight="1">
      <c r="A53" s="75" t="s">
        <v>231</v>
      </c>
      <c r="B53" s="74" t="s">
        <v>237</v>
      </c>
      <c r="C53" s="76">
        <v>10</v>
      </c>
    </row>
    <row r="54" spans="1:3" ht="12.75" customHeight="1">
      <c r="A54" s="75" t="s">
        <v>231</v>
      </c>
      <c r="B54" s="74" t="s">
        <v>238</v>
      </c>
      <c r="C54" s="76">
        <v>10</v>
      </c>
    </row>
    <row r="55" spans="1:3" ht="12.75" customHeight="1">
      <c r="A55" s="75" t="s">
        <v>231</v>
      </c>
      <c r="B55" s="74" t="s">
        <v>239</v>
      </c>
      <c r="C55" s="76">
        <v>10</v>
      </c>
    </row>
    <row r="56" spans="1:3" ht="12.75" customHeight="1">
      <c r="A56" s="75" t="s">
        <v>231</v>
      </c>
      <c r="B56" s="74" t="s">
        <v>240</v>
      </c>
      <c r="C56" s="76">
        <v>10</v>
      </c>
    </row>
    <row r="57" spans="1:3" ht="12.75" customHeight="1">
      <c r="A57" s="75" t="s">
        <v>231</v>
      </c>
      <c r="B57" s="74" t="s">
        <v>241</v>
      </c>
      <c r="C57" s="76">
        <v>10</v>
      </c>
    </row>
    <row r="58" spans="1:3" ht="12.75" customHeight="1">
      <c r="A58" s="75" t="s">
        <v>231</v>
      </c>
      <c r="B58" s="74" t="s">
        <v>242</v>
      </c>
      <c r="C58" s="76">
        <v>10</v>
      </c>
    </row>
    <row r="59" spans="1:3" ht="12.75" customHeight="1">
      <c r="A59" s="75" t="s">
        <v>231</v>
      </c>
      <c r="B59" s="74" t="s">
        <v>243</v>
      </c>
      <c r="C59" s="76">
        <v>10</v>
      </c>
    </row>
    <row r="60" spans="1:3" ht="12.75" customHeight="1">
      <c r="A60" s="75" t="s">
        <v>231</v>
      </c>
      <c r="B60" s="74" t="s">
        <v>244</v>
      </c>
      <c r="C60" s="76">
        <v>10</v>
      </c>
    </row>
    <row r="61" spans="1:3" ht="12.75" customHeight="1">
      <c r="A61" s="75" t="s">
        <v>245</v>
      </c>
      <c r="B61" s="74" t="s">
        <v>246</v>
      </c>
      <c r="C61" s="76">
        <v>50</v>
      </c>
    </row>
    <row r="62" spans="1:3" ht="12.75" customHeight="1">
      <c r="A62" s="75" t="s">
        <v>231</v>
      </c>
      <c r="B62" s="74" t="s">
        <v>247</v>
      </c>
      <c r="C62" s="76">
        <v>10</v>
      </c>
    </row>
    <row r="63" spans="1:3" ht="12.75" customHeight="1">
      <c r="A63" s="75" t="s">
        <v>231</v>
      </c>
      <c r="B63" s="74" t="s">
        <v>248</v>
      </c>
      <c r="C63" s="76">
        <v>10</v>
      </c>
    </row>
    <row r="64" spans="1:3" ht="12.75" customHeight="1">
      <c r="A64" s="75" t="s">
        <v>231</v>
      </c>
      <c r="B64" s="74" t="s">
        <v>249</v>
      </c>
      <c r="C64" s="76">
        <v>10</v>
      </c>
    </row>
    <row r="65" spans="1:3" ht="12.75" customHeight="1">
      <c r="A65" s="75" t="s">
        <v>250</v>
      </c>
      <c r="B65" s="74" t="s">
        <v>251</v>
      </c>
      <c r="C65" s="76">
        <v>10</v>
      </c>
    </row>
    <row r="66" spans="1:3" ht="12.75" customHeight="1">
      <c r="A66" s="75" t="s">
        <v>250</v>
      </c>
      <c r="B66" s="74" t="s">
        <v>252</v>
      </c>
      <c r="C66" s="76">
        <v>10</v>
      </c>
    </row>
    <row r="67" spans="1:3" ht="12.75" customHeight="1">
      <c r="A67" s="75" t="s">
        <v>250</v>
      </c>
      <c r="B67" s="74" t="s">
        <v>253</v>
      </c>
      <c r="C67" s="76">
        <v>10</v>
      </c>
    </row>
    <row r="68" spans="1:3" ht="12.75" customHeight="1">
      <c r="A68" s="75" t="s">
        <v>250</v>
      </c>
      <c r="B68" s="74" t="s">
        <v>254</v>
      </c>
      <c r="C68" s="76">
        <v>10</v>
      </c>
    </row>
    <row r="69" spans="1:3" ht="12.75" customHeight="1">
      <c r="A69" s="75" t="s">
        <v>250</v>
      </c>
      <c r="B69" s="74" t="s">
        <v>255</v>
      </c>
      <c r="C69" s="76">
        <v>10</v>
      </c>
    </row>
    <row r="70" spans="1:3" ht="12.75" customHeight="1">
      <c r="A70" s="75" t="s">
        <v>250</v>
      </c>
      <c r="B70" s="74" t="s">
        <v>256</v>
      </c>
      <c r="C70" s="76">
        <v>10</v>
      </c>
    </row>
    <row r="71" spans="1:3" ht="12.75" customHeight="1">
      <c r="A71" s="75" t="s">
        <v>250</v>
      </c>
      <c r="B71" s="74" t="s">
        <v>257</v>
      </c>
      <c r="C71" s="76">
        <v>10</v>
      </c>
    </row>
    <row r="72" spans="1:3" ht="12.75" customHeight="1">
      <c r="A72" s="75" t="s">
        <v>250</v>
      </c>
      <c r="B72" s="74" t="s">
        <v>258</v>
      </c>
      <c r="C72" s="76">
        <v>10</v>
      </c>
    </row>
    <row r="73" spans="1:3" ht="12.75" customHeight="1">
      <c r="A73" s="75" t="s">
        <v>250</v>
      </c>
      <c r="B73" s="74" t="s">
        <v>259</v>
      </c>
      <c r="C73" s="76">
        <v>10</v>
      </c>
    </row>
    <row r="74" spans="1:3" ht="12.75" customHeight="1">
      <c r="A74" s="75" t="s">
        <v>250</v>
      </c>
      <c r="B74" s="74" t="s">
        <v>260</v>
      </c>
      <c r="C74" s="76">
        <v>10</v>
      </c>
    </row>
    <row r="75" spans="1:3" ht="12.75" customHeight="1">
      <c r="A75" s="75" t="s">
        <v>250</v>
      </c>
      <c r="B75" s="74" t="s">
        <v>261</v>
      </c>
      <c r="C75" s="76">
        <v>10</v>
      </c>
    </row>
    <row r="76" spans="1:3" ht="12.75" customHeight="1">
      <c r="A76" s="75" t="s">
        <v>250</v>
      </c>
      <c r="B76" s="74" t="s">
        <v>262</v>
      </c>
      <c r="C76" s="76">
        <v>10</v>
      </c>
    </row>
    <row r="77" spans="1:3" ht="12.75" customHeight="1">
      <c r="A77" s="75" t="s">
        <v>250</v>
      </c>
      <c r="B77" s="74" t="s">
        <v>263</v>
      </c>
      <c r="C77" s="76">
        <v>10</v>
      </c>
    </row>
    <row r="78" spans="1:3" ht="12.75" customHeight="1">
      <c r="A78" s="75" t="s">
        <v>250</v>
      </c>
      <c r="B78" s="74" t="s">
        <v>264</v>
      </c>
      <c r="C78" s="76">
        <v>10</v>
      </c>
    </row>
    <row r="79" spans="1:3" ht="12.75" customHeight="1">
      <c r="A79" s="75" t="s">
        <v>250</v>
      </c>
      <c r="B79" s="74" t="s">
        <v>265</v>
      </c>
      <c r="C79" s="76">
        <v>10</v>
      </c>
    </row>
    <row r="80" spans="1:3" ht="12.75" customHeight="1">
      <c r="A80" s="75" t="s">
        <v>266</v>
      </c>
      <c r="B80" s="83" t="s">
        <v>267</v>
      </c>
      <c r="C80" s="76">
        <v>100</v>
      </c>
    </row>
    <row r="81" spans="1:3" ht="12.75" customHeight="1">
      <c r="A81" s="75" t="s">
        <v>268</v>
      </c>
      <c r="B81" s="74" t="s">
        <v>269</v>
      </c>
      <c r="C81" s="76">
        <v>50</v>
      </c>
    </row>
    <row r="82" spans="1:3" ht="12.75" customHeight="1">
      <c r="A82" s="75" t="s">
        <v>270</v>
      </c>
      <c r="B82" s="74" t="s">
        <v>271</v>
      </c>
      <c r="C82" s="76">
        <v>10</v>
      </c>
    </row>
    <row r="83" spans="1:3" ht="12.75" customHeight="1">
      <c r="A83" s="75" t="s">
        <v>272</v>
      </c>
      <c r="B83" s="74" t="s">
        <v>273</v>
      </c>
      <c r="C83" s="76">
        <v>50</v>
      </c>
    </row>
    <row r="84" spans="1:3" ht="12.75" customHeight="1">
      <c r="A84" s="75" t="s">
        <v>270</v>
      </c>
      <c r="B84" s="74" t="s">
        <v>274</v>
      </c>
      <c r="C84" s="76">
        <v>10</v>
      </c>
    </row>
    <row r="85" spans="1:3" ht="12.75" customHeight="1">
      <c r="A85" s="75" t="s">
        <v>268</v>
      </c>
      <c r="B85" s="74" t="s">
        <v>275</v>
      </c>
      <c r="C85" s="76">
        <v>50</v>
      </c>
    </row>
    <row r="86" spans="1:3" ht="12.75" customHeight="1">
      <c r="A86" s="75" t="s">
        <v>268</v>
      </c>
      <c r="B86" s="74" t="s">
        <v>276</v>
      </c>
      <c r="C86" s="76">
        <v>50</v>
      </c>
    </row>
    <row r="87" spans="1:3" ht="45">
      <c r="A87" s="75" t="s">
        <v>270</v>
      </c>
      <c r="B87" s="74" t="s">
        <v>277</v>
      </c>
      <c r="C87" s="76">
        <v>10</v>
      </c>
    </row>
    <row r="88" spans="1:3" ht="45">
      <c r="A88" s="75" t="s">
        <v>270</v>
      </c>
      <c r="B88" s="74" t="s">
        <v>278</v>
      </c>
      <c r="C88" s="76">
        <v>10</v>
      </c>
    </row>
    <row r="89" spans="1:3" ht="67.5">
      <c r="A89" s="75" t="s">
        <v>268</v>
      </c>
      <c r="B89" s="74" t="s">
        <v>279</v>
      </c>
      <c r="C89" s="76">
        <v>100</v>
      </c>
    </row>
    <row r="90" spans="1:3" ht="67.5">
      <c r="A90" s="75" t="s">
        <v>268</v>
      </c>
      <c r="B90" s="74" t="s">
        <v>279</v>
      </c>
      <c r="C90" s="76">
        <v>100</v>
      </c>
    </row>
    <row r="91" spans="1:3" ht="56.25">
      <c r="A91" s="75" t="s">
        <v>268</v>
      </c>
      <c r="B91" s="74" t="s">
        <v>280</v>
      </c>
      <c r="C91" s="76">
        <v>36</v>
      </c>
    </row>
    <row r="92" spans="1:3" ht="56.25">
      <c r="A92" s="75" t="s">
        <v>268</v>
      </c>
      <c r="B92" s="74" t="s">
        <v>281</v>
      </c>
      <c r="C92" s="76">
        <v>65</v>
      </c>
    </row>
    <row r="93" spans="1:3" ht="56.25">
      <c r="A93" s="75" t="s">
        <v>268</v>
      </c>
      <c r="B93" s="74" t="s">
        <v>276</v>
      </c>
      <c r="C93" s="76">
        <v>50</v>
      </c>
    </row>
    <row r="94" spans="1:3" ht="56.25">
      <c r="A94" s="75" t="s">
        <v>268</v>
      </c>
      <c r="B94" s="74" t="s">
        <v>282</v>
      </c>
      <c r="C94" s="76">
        <v>30</v>
      </c>
    </row>
    <row r="95" spans="1:3" ht="56.25">
      <c r="A95" s="75" t="s">
        <v>268</v>
      </c>
      <c r="B95" s="74" t="s">
        <v>283</v>
      </c>
      <c r="C95" s="76">
        <v>50</v>
      </c>
    </row>
    <row r="96" spans="1:3" ht="56.25">
      <c r="A96" s="75" t="s">
        <v>272</v>
      </c>
      <c r="B96" s="74" t="s">
        <v>273</v>
      </c>
      <c r="C96" s="76">
        <v>85</v>
      </c>
    </row>
    <row r="97" spans="1:3" ht="45">
      <c r="A97" s="75" t="s">
        <v>284</v>
      </c>
      <c r="B97" s="74" t="s">
        <v>285</v>
      </c>
      <c r="C97" s="76">
        <v>50</v>
      </c>
    </row>
    <row r="98" spans="1:3" ht="45">
      <c r="A98" s="75" t="s">
        <v>284</v>
      </c>
      <c r="B98" s="74" t="s">
        <v>286</v>
      </c>
      <c r="C98" s="76">
        <v>24</v>
      </c>
    </row>
    <row r="99" spans="1:3" ht="45">
      <c r="A99" s="75" t="s">
        <v>287</v>
      </c>
      <c r="B99" s="74" t="s">
        <v>288</v>
      </c>
      <c r="C99" s="76">
        <v>600</v>
      </c>
    </row>
    <row r="100" spans="1:3" ht="33.75">
      <c r="A100" s="75" t="s">
        <v>289</v>
      </c>
      <c r="B100" s="74" t="s">
        <v>290</v>
      </c>
      <c r="C100" s="76">
        <v>10</v>
      </c>
    </row>
    <row r="101" spans="1:3" ht="33.75">
      <c r="A101" s="75" t="s">
        <v>289</v>
      </c>
      <c r="B101" s="74" t="s">
        <v>291</v>
      </c>
      <c r="C101" s="76">
        <v>10</v>
      </c>
    </row>
    <row r="102" spans="1:3" ht="56.25">
      <c r="A102" s="75" t="s">
        <v>284</v>
      </c>
      <c r="B102" s="74" t="s">
        <v>292</v>
      </c>
      <c r="C102" s="76">
        <v>150</v>
      </c>
    </row>
    <row r="103" spans="1:3" ht="45">
      <c r="A103" s="75" t="s">
        <v>284</v>
      </c>
      <c r="B103" s="74" t="s">
        <v>285</v>
      </c>
      <c r="C103" s="76">
        <v>50</v>
      </c>
    </row>
    <row r="104" spans="1:3" ht="33.75">
      <c r="A104" s="75" t="s">
        <v>289</v>
      </c>
      <c r="B104" s="74" t="s">
        <v>293</v>
      </c>
      <c r="C104" s="76">
        <v>10</v>
      </c>
    </row>
    <row r="105" spans="1:3" ht="45">
      <c r="A105" s="75" t="s">
        <v>284</v>
      </c>
      <c r="B105" s="74" t="s">
        <v>285</v>
      </c>
      <c r="C105" s="76">
        <v>50</v>
      </c>
    </row>
    <row r="106" spans="1:3" ht="45">
      <c r="A106" s="75" t="s">
        <v>284</v>
      </c>
      <c r="B106" s="74" t="s">
        <v>285</v>
      </c>
      <c r="C106" s="76">
        <v>50</v>
      </c>
    </row>
    <row r="107" spans="1:3" ht="12.75" customHeight="1">
      <c r="A107" s="75" t="s">
        <v>284</v>
      </c>
      <c r="B107" s="84" t="s">
        <v>294</v>
      </c>
      <c r="C107" s="76">
        <v>50</v>
      </c>
    </row>
    <row r="108" spans="1:3" ht="12.75" customHeight="1">
      <c r="A108" s="75" t="s">
        <v>284</v>
      </c>
      <c r="B108" s="84" t="s">
        <v>295</v>
      </c>
      <c r="C108" s="76">
        <v>50</v>
      </c>
    </row>
    <row r="109" spans="1:3" ht="12.75" customHeight="1">
      <c r="A109" s="75" t="s">
        <v>284</v>
      </c>
      <c r="B109" s="84" t="s">
        <v>296</v>
      </c>
      <c r="C109" s="76">
        <v>50</v>
      </c>
    </row>
    <row r="110" spans="1:3" ht="33.75">
      <c r="A110" s="75" t="s">
        <v>284</v>
      </c>
      <c r="B110" s="74" t="s">
        <v>297</v>
      </c>
      <c r="C110" s="76">
        <v>89</v>
      </c>
    </row>
    <row r="111" spans="1:3" ht="56.25">
      <c r="A111" s="75" t="s">
        <v>284</v>
      </c>
      <c r="B111" s="74" t="s">
        <v>298</v>
      </c>
      <c r="C111" s="76">
        <v>50</v>
      </c>
    </row>
    <row r="112" spans="1:3" ht="45">
      <c r="A112" s="75" t="s">
        <v>287</v>
      </c>
      <c r="B112" s="74" t="s">
        <v>299</v>
      </c>
      <c r="C112" s="76">
        <v>140</v>
      </c>
    </row>
    <row r="113" spans="1:3" ht="33.75">
      <c r="A113" s="75" t="s">
        <v>300</v>
      </c>
      <c r="B113" s="74" t="s">
        <v>301</v>
      </c>
      <c r="C113" s="76">
        <v>10</v>
      </c>
    </row>
    <row r="114" spans="1:3" ht="33.75">
      <c r="A114" s="75" t="s">
        <v>302</v>
      </c>
      <c r="B114" s="74" t="s">
        <v>303</v>
      </c>
      <c r="C114" s="76">
        <v>24</v>
      </c>
    </row>
    <row r="115" spans="1:3" ht="45">
      <c r="A115" s="75" t="s">
        <v>302</v>
      </c>
      <c r="B115" s="74" t="s">
        <v>304</v>
      </c>
      <c r="C115" s="76">
        <v>100</v>
      </c>
    </row>
    <row r="116" spans="1:3" ht="45">
      <c r="A116" s="75" t="s">
        <v>302</v>
      </c>
      <c r="B116" s="74" t="s">
        <v>305</v>
      </c>
      <c r="C116" s="76">
        <v>50</v>
      </c>
    </row>
    <row r="117" spans="1:3" ht="45">
      <c r="A117" s="75" t="s">
        <v>302</v>
      </c>
      <c r="B117" s="74" t="s">
        <v>305</v>
      </c>
      <c r="C117" s="76">
        <v>50</v>
      </c>
    </row>
    <row r="118" spans="1:3" ht="45">
      <c r="A118" s="75" t="s">
        <v>302</v>
      </c>
      <c r="B118" s="74" t="s">
        <v>305</v>
      </c>
      <c r="C118" s="76">
        <v>50</v>
      </c>
    </row>
    <row r="119" spans="1:3" ht="33.75">
      <c r="A119" s="75" t="s">
        <v>302</v>
      </c>
      <c r="B119" s="74" t="s">
        <v>306</v>
      </c>
      <c r="C119" s="76">
        <v>50</v>
      </c>
    </row>
    <row r="120" spans="1:3" ht="45">
      <c r="A120" s="75" t="s">
        <v>302</v>
      </c>
      <c r="B120" s="74" t="s">
        <v>304</v>
      </c>
      <c r="C120" s="76">
        <v>100</v>
      </c>
    </row>
    <row r="121" spans="1:3" ht="33.75">
      <c r="A121" s="75" t="s">
        <v>302</v>
      </c>
      <c r="B121" s="74" t="s">
        <v>306</v>
      </c>
      <c r="C121" s="76">
        <v>50</v>
      </c>
    </row>
    <row r="122" spans="1:3" ht="33.75">
      <c r="A122" s="75" t="s">
        <v>302</v>
      </c>
      <c r="B122" s="74" t="s">
        <v>306</v>
      </c>
      <c r="C122" s="76">
        <v>50</v>
      </c>
    </row>
    <row r="123" spans="1:3" ht="33.75">
      <c r="A123" s="75" t="s">
        <v>302</v>
      </c>
      <c r="B123" s="74" t="s">
        <v>306</v>
      </c>
      <c r="C123" s="76">
        <v>50</v>
      </c>
    </row>
    <row r="124" spans="1:3" ht="33.75">
      <c r="A124" s="75" t="s">
        <v>302</v>
      </c>
      <c r="B124" s="74" t="s">
        <v>306</v>
      </c>
      <c r="C124" s="76">
        <v>50</v>
      </c>
    </row>
    <row r="125" spans="1:3" ht="33.75">
      <c r="A125" s="75" t="s">
        <v>307</v>
      </c>
      <c r="B125" s="74" t="s">
        <v>308</v>
      </c>
      <c r="C125" s="76">
        <v>50</v>
      </c>
    </row>
    <row r="126" spans="1:3" ht="33.75">
      <c r="A126" s="75" t="s">
        <v>302</v>
      </c>
      <c r="B126" s="74" t="s">
        <v>306</v>
      </c>
      <c r="C126" s="76">
        <v>50</v>
      </c>
    </row>
    <row r="127" spans="1:3" ht="45">
      <c r="A127" s="75" t="s">
        <v>302</v>
      </c>
      <c r="B127" s="74" t="s">
        <v>304</v>
      </c>
      <c r="C127" s="76">
        <v>100</v>
      </c>
    </row>
    <row r="128" spans="1:3" ht="45">
      <c r="A128" s="75" t="s">
        <v>302</v>
      </c>
      <c r="B128" s="74" t="s">
        <v>304</v>
      </c>
      <c r="C128" s="76">
        <v>100</v>
      </c>
    </row>
    <row r="129" spans="1:3" ht="22.5">
      <c r="A129" s="75" t="s">
        <v>200</v>
      </c>
      <c r="B129" s="74" t="s">
        <v>201</v>
      </c>
      <c r="C129" s="76">
        <v>29.1</v>
      </c>
    </row>
    <row r="130" spans="1:3" ht="22.5">
      <c r="A130" s="75" t="s">
        <v>195</v>
      </c>
      <c r="B130" s="74" t="s">
        <v>309</v>
      </c>
      <c r="C130" s="76">
        <v>10</v>
      </c>
    </row>
    <row r="131" spans="1:3" ht="22.5">
      <c r="A131" s="85" t="s">
        <v>310</v>
      </c>
      <c r="B131" s="74" t="s">
        <v>311</v>
      </c>
      <c r="C131" s="76">
        <v>140</v>
      </c>
    </row>
    <row r="132" spans="1:3" ht="22.5">
      <c r="A132" s="85" t="s">
        <v>310</v>
      </c>
      <c r="B132" s="74" t="s">
        <v>312</v>
      </c>
      <c r="C132" s="76">
        <v>140</v>
      </c>
    </row>
    <row r="133" spans="1:3" ht="22.5">
      <c r="A133" s="75" t="s">
        <v>202</v>
      </c>
      <c r="B133" s="74" t="s">
        <v>313</v>
      </c>
      <c r="C133" s="76">
        <v>50</v>
      </c>
    </row>
    <row r="134" spans="1:3" ht="22.5">
      <c r="A134" s="85" t="s">
        <v>310</v>
      </c>
      <c r="B134" s="74" t="s">
        <v>311</v>
      </c>
      <c r="C134" s="76">
        <v>140</v>
      </c>
    </row>
    <row r="135" spans="1:3" ht="22.5">
      <c r="A135" s="75" t="s">
        <v>202</v>
      </c>
      <c r="B135" s="74" t="s">
        <v>313</v>
      </c>
      <c r="C135" s="76">
        <v>50</v>
      </c>
    </row>
    <row r="136" spans="1:3" ht="33.75">
      <c r="A136" s="75" t="s">
        <v>202</v>
      </c>
      <c r="B136" s="74" t="s">
        <v>314</v>
      </c>
      <c r="C136" s="76">
        <v>100</v>
      </c>
    </row>
    <row r="137" spans="1:3" ht="22.5">
      <c r="A137" s="85" t="s">
        <v>310</v>
      </c>
      <c r="B137" s="74" t="s">
        <v>312</v>
      </c>
      <c r="C137" s="76">
        <v>140</v>
      </c>
    </row>
    <row r="138" spans="1:3" ht="22.5">
      <c r="A138" s="75" t="s">
        <v>202</v>
      </c>
      <c r="B138" s="74" t="s">
        <v>313</v>
      </c>
      <c r="C138" s="76">
        <v>50</v>
      </c>
    </row>
    <row r="139" spans="1:3" ht="22.5">
      <c r="A139" s="75" t="s">
        <v>202</v>
      </c>
      <c r="B139" s="74" t="s">
        <v>313</v>
      </c>
      <c r="C139" s="76">
        <v>50</v>
      </c>
    </row>
    <row r="140" spans="1:3" ht="22.5">
      <c r="A140" s="75" t="s">
        <v>195</v>
      </c>
      <c r="B140" s="74" t="s">
        <v>315</v>
      </c>
      <c r="C140" s="76">
        <v>10</v>
      </c>
    </row>
    <row r="141" spans="1:3" ht="22.5">
      <c r="A141" s="85" t="s">
        <v>310</v>
      </c>
      <c r="B141" s="74" t="s">
        <v>312</v>
      </c>
      <c r="C141" s="76">
        <v>140</v>
      </c>
    </row>
    <row r="142" spans="1:3" ht="22.5">
      <c r="A142" s="75" t="s">
        <v>202</v>
      </c>
      <c r="B142" s="74" t="s">
        <v>313</v>
      </c>
      <c r="C142" s="76">
        <v>50</v>
      </c>
    </row>
    <row r="143" spans="1:3" ht="33.75">
      <c r="A143" s="75" t="s">
        <v>316</v>
      </c>
      <c r="B143" s="74" t="s">
        <v>317</v>
      </c>
      <c r="C143" s="76">
        <v>330</v>
      </c>
    </row>
    <row r="144" spans="1:3" ht="22.5">
      <c r="A144" s="75" t="s">
        <v>202</v>
      </c>
      <c r="B144" s="74" t="s">
        <v>313</v>
      </c>
      <c r="C144" s="76">
        <v>50</v>
      </c>
    </row>
    <row r="145" spans="1:3">
      <c r="A145" s="86" t="s">
        <v>318</v>
      </c>
      <c r="B145" s="74" t="s">
        <v>319</v>
      </c>
      <c r="C145" s="76">
        <v>140</v>
      </c>
    </row>
    <row r="146" spans="1:3">
      <c r="A146" s="75" t="s">
        <v>191</v>
      </c>
      <c r="B146" s="74" t="s">
        <v>320</v>
      </c>
      <c r="C146" s="76">
        <v>600</v>
      </c>
    </row>
    <row r="147" spans="1:3">
      <c r="A147" s="75" t="s">
        <v>186</v>
      </c>
      <c r="B147" s="74" t="s">
        <v>321</v>
      </c>
      <c r="C147" s="76">
        <v>10</v>
      </c>
    </row>
    <row r="148" spans="1:3">
      <c r="A148" s="75" t="s">
        <v>186</v>
      </c>
      <c r="B148" s="74" t="s">
        <v>322</v>
      </c>
      <c r="C148" s="76">
        <v>10</v>
      </c>
    </row>
    <row r="149" spans="1:3">
      <c r="A149" s="75" t="s">
        <v>186</v>
      </c>
      <c r="B149" s="74" t="s">
        <v>323</v>
      </c>
      <c r="C149" s="76">
        <v>10</v>
      </c>
    </row>
    <row r="150" spans="1:3">
      <c r="A150" s="75" t="s">
        <v>186</v>
      </c>
      <c r="B150" s="74" t="s">
        <v>324</v>
      </c>
      <c r="C150" s="76">
        <v>10</v>
      </c>
    </row>
    <row r="151" spans="1:3">
      <c r="A151" s="75" t="s">
        <v>191</v>
      </c>
      <c r="B151" s="74" t="s">
        <v>325</v>
      </c>
      <c r="C151" s="76">
        <v>120</v>
      </c>
    </row>
    <row r="152" spans="1:3">
      <c r="A152" s="75" t="s">
        <v>191</v>
      </c>
      <c r="B152" s="74" t="s">
        <v>326</v>
      </c>
      <c r="C152" s="76">
        <v>60</v>
      </c>
    </row>
    <row r="153" spans="1:3">
      <c r="A153" s="75" t="s">
        <v>191</v>
      </c>
      <c r="B153" s="74" t="s">
        <v>327</v>
      </c>
      <c r="C153" s="76">
        <v>120</v>
      </c>
    </row>
    <row r="154" spans="1:3">
      <c r="A154" s="75" t="s">
        <v>191</v>
      </c>
      <c r="B154" s="74" t="s">
        <v>328</v>
      </c>
      <c r="C154" s="76">
        <v>300</v>
      </c>
    </row>
    <row r="155" spans="1:3">
      <c r="A155" s="75" t="s">
        <v>191</v>
      </c>
      <c r="B155" s="74" t="s">
        <v>326</v>
      </c>
      <c r="C155" s="76">
        <v>60</v>
      </c>
    </row>
    <row r="156" spans="1:3">
      <c r="A156" s="75" t="s">
        <v>191</v>
      </c>
      <c r="B156" s="74" t="s">
        <v>329</v>
      </c>
      <c r="C156" s="76">
        <v>50</v>
      </c>
    </row>
    <row r="157" spans="1:3">
      <c r="A157" s="75" t="s">
        <v>188</v>
      </c>
      <c r="B157" s="74" t="s">
        <v>330</v>
      </c>
      <c r="C157" s="76">
        <v>85.4</v>
      </c>
    </row>
    <row r="158" spans="1:3">
      <c r="A158" s="75" t="s">
        <v>188</v>
      </c>
      <c r="B158" s="74" t="s">
        <v>331</v>
      </c>
      <c r="C158" s="76">
        <v>21</v>
      </c>
    </row>
    <row r="159" spans="1:3">
      <c r="A159" s="75" t="s">
        <v>191</v>
      </c>
      <c r="B159" s="74" t="s">
        <v>325</v>
      </c>
      <c r="C159" s="76">
        <v>120</v>
      </c>
    </row>
    <row r="160" spans="1:3">
      <c r="A160" s="75" t="s">
        <v>191</v>
      </c>
      <c r="B160" s="74" t="s">
        <v>326</v>
      </c>
      <c r="C160" s="76">
        <v>60</v>
      </c>
    </row>
    <row r="161" spans="1:4">
      <c r="A161" s="74" t="s">
        <v>190</v>
      </c>
      <c r="B161" s="74" t="s">
        <v>332</v>
      </c>
      <c r="C161" s="87">
        <v>3846.15</v>
      </c>
    </row>
    <row r="162" spans="1:4">
      <c r="A162" s="75" t="s">
        <v>191</v>
      </c>
      <c r="B162" s="74" t="s">
        <v>326</v>
      </c>
      <c r="C162" s="76">
        <v>60</v>
      </c>
    </row>
    <row r="163" spans="1:4">
      <c r="A163" s="75" t="s">
        <v>191</v>
      </c>
      <c r="B163" s="74" t="s">
        <v>327</v>
      </c>
      <c r="C163" s="76">
        <v>120</v>
      </c>
    </row>
    <row r="164" spans="1:4">
      <c r="A164" s="75" t="s">
        <v>191</v>
      </c>
      <c r="B164" s="74" t="s">
        <v>326</v>
      </c>
      <c r="C164" s="76">
        <v>60</v>
      </c>
    </row>
    <row r="165" spans="1:4">
      <c r="A165" s="75" t="s">
        <v>191</v>
      </c>
      <c r="B165" s="74" t="s">
        <v>326</v>
      </c>
      <c r="C165" s="76">
        <v>60</v>
      </c>
    </row>
    <row r="166" spans="1:4">
      <c r="A166" s="75" t="s">
        <v>191</v>
      </c>
      <c r="B166" s="74" t="s">
        <v>326</v>
      </c>
      <c r="C166" s="76">
        <v>60</v>
      </c>
    </row>
    <row r="167" spans="1:4">
      <c r="A167" s="75" t="s">
        <v>191</v>
      </c>
      <c r="B167" s="74" t="s">
        <v>326</v>
      </c>
      <c r="C167" s="76">
        <v>60</v>
      </c>
    </row>
    <row r="168" spans="1:4">
      <c r="A168" s="75" t="s">
        <v>188</v>
      </c>
      <c r="B168" s="74" t="s">
        <v>333</v>
      </c>
      <c r="C168" s="76">
        <v>280</v>
      </c>
    </row>
    <row r="169" spans="1:4">
      <c r="A169" s="75" t="s">
        <v>191</v>
      </c>
      <c r="B169" s="74" t="s">
        <v>326</v>
      </c>
      <c r="C169" s="76">
        <v>60</v>
      </c>
    </row>
    <row r="170" spans="1:4">
      <c r="A170" s="75" t="s">
        <v>191</v>
      </c>
      <c r="B170" s="74" t="s">
        <v>326</v>
      </c>
      <c r="C170" s="76">
        <v>60</v>
      </c>
    </row>
    <row r="171" spans="1:4">
      <c r="A171" s="75" t="s">
        <v>191</v>
      </c>
      <c r="B171" s="74" t="s">
        <v>334</v>
      </c>
      <c r="C171" s="76">
        <v>120</v>
      </c>
    </row>
    <row r="172" spans="1:4">
      <c r="A172" s="75" t="s">
        <v>189</v>
      </c>
      <c r="B172" s="74" t="s">
        <v>335</v>
      </c>
      <c r="C172" s="76">
        <v>345.99</v>
      </c>
    </row>
    <row r="173" spans="1:4">
      <c r="A173" s="75" t="s">
        <v>191</v>
      </c>
      <c r="B173" s="74" t="s">
        <v>336</v>
      </c>
      <c r="C173" s="76">
        <v>80</v>
      </c>
    </row>
    <row r="174" spans="1:4">
      <c r="A174" s="75" t="s">
        <v>191</v>
      </c>
      <c r="B174" s="74" t="s">
        <v>326</v>
      </c>
      <c r="C174" s="76">
        <v>60</v>
      </c>
    </row>
    <row r="175" spans="1:4">
      <c r="A175" s="75" t="s">
        <v>188</v>
      </c>
      <c r="B175" s="74"/>
      <c r="C175" s="76">
        <v>21.65</v>
      </c>
    </row>
    <row r="176" spans="1:4">
      <c r="C176" s="88">
        <f>SUM(C15:C175)</f>
        <v>14147.289999999999</v>
      </c>
      <c r="D176" s="69" t="s">
        <v>5</v>
      </c>
    </row>
    <row r="177" spans="3:4">
      <c r="C177" s="88">
        <v>13164.41</v>
      </c>
      <c r="D177" s="69" t="s">
        <v>337</v>
      </c>
    </row>
    <row r="178" spans="3:4">
      <c r="C178" s="88">
        <f>+C176-C177</f>
        <v>982.8799999999992</v>
      </c>
      <c r="D178" s="69" t="s">
        <v>338</v>
      </c>
    </row>
    <row r="179" spans="3:4">
      <c r="C179" s="88">
        <v>161.51</v>
      </c>
      <c r="D179" s="69" t="s">
        <v>339</v>
      </c>
    </row>
    <row r="180" spans="3:4">
      <c r="C180" s="88">
        <f>+C178+C179</f>
        <v>1144.3899999999992</v>
      </c>
      <c r="D180" s="69" t="s">
        <v>340</v>
      </c>
    </row>
  </sheetData>
  <mergeCells count="1">
    <mergeCell ref="A1:C1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7"/>
  <sheetViews>
    <sheetView workbookViewId="0">
      <selection sqref="A1:H1"/>
    </sheetView>
  </sheetViews>
  <sheetFormatPr defaultRowHeight="15"/>
  <cols>
    <col min="1" max="1" width="42.375" style="1" customWidth="1"/>
    <col min="2" max="2" width="11.5" style="1" customWidth="1"/>
    <col min="3" max="3" width="12.625" style="43" customWidth="1"/>
    <col min="4" max="4" width="10.25" style="43" customWidth="1"/>
    <col min="5" max="5" width="45.5" style="1" customWidth="1"/>
    <col min="6" max="6" width="13" style="1" customWidth="1"/>
    <col min="7" max="7" width="14.375" style="1" customWidth="1"/>
    <col min="8" max="8" width="10.25" style="43" customWidth="1"/>
    <col min="9" max="1024" width="7.75" style="1" customWidth="1"/>
  </cols>
  <sheetData>
    <row r="1" spans="1:8" ht="15.75">
      <c r="A1" s="143" t="s">
        <v>341</v>
      </c>
      <c r="B1" s="143"/>
      <c r="C1" s="143"/>
      <c r="D1" s="143"/>
      <c r="E1" s="143"/>
      <c r="F1" s="143"/>
      <c r="G1" s="143"/>
      <c r="H1" s="143"/>
    </row>
    <row r="2" spans="1:8" s="4" customFormat="1" ht="16.5" customHeight="1">
      <c r="A2" s="144" t="s">
        <v>1</v>
      </c>
      <c r="B2" s="144"/>
      <c r="C2" s="144"/>
      <c r="D2" s="144"/>
      <c r="E2" s="144"/>
      <c r="F2" s="89">
        <v>2023</v>
      </c>
      <c r="G2" s="89">
        <v>2022</v>
      </c>
      <c r="H2" s="89">
        <v>2021</v>
      </c>
    </row>
    <row r="3" spans="1:8" s="4" customFormat="1" ht="16.5" customHeight="1">
      <c r="A3" s="145" t="s">
        <v>2</v>
      </c>
      <c r="B3" s="145"/>
      <c r="C3" s="145"/>
      <c r="D3" s="145"/>
      <c r="E3" s="145"/>
      <c r="F3" s="90"/>
      <c r="G3" s="91"/>
      <c r="H3" s="92"/>
    </row>
    <row r="4" spans="1:8" s="4" customFormat="1" ht="16.5" customHeight="1">
      <c r="A4" s="145" t="s">
        <v>3</v>
      </c>
      <c r="B4" s="145"/>
      <c r="C4" s="145"/>
      <c r="D4" s="145"/>
      <c r="E4" s="145"/>
      <c r="F4" s="5">
        <v>1144.3900000000001</v>
      </c>
      <c r="G4" s="5">
        <v>161.51</v>
      </c>
      <c r="H4" s="5">
        <v>30.88</v>
      </c>
    </row>
    <row r="5" spans="1:8" ht="16.5" customHeight="1">
      <c r="A5" s="7" t="s">
        <v>4</v>
      </c>
      <c r="B5" s="2">
        <v>2023</v>
      </c>
      <c r="C5" s="2">
        <v>2022</v>
      </c>
      <c r="D5" s="2">
        <v>2021</v>
      </c>
      <c r="E5" s="7" t="s">
        <v>5</v>
      </c>
      <c r="F5" s="2">
        <v>2023</v>
      </c>
      <c r="G5" s="2">
        <v>2022</v>
      </c>
      <c r="H5" s="2">
        <v>2021</v>
      </c>
    </row>
    <row r="6" spans="1:8" ht="16.5" customHeight="1">
      <c r="A6" s="7" t="s">
        <v>6</v>
      </c>
      <c r="B6" s="7"/>
      <c r="C6" s="52"/>
      <c r="D6" s="8"/>
      <c r="E6" s="7" t="s">
        <v>7</v>
      </c>
      <c r="F6" s="29"/>
      <c r="G6" s="9"/>
      <c r="H6" s="9"/>
    </row>
    <row r="7" spans="1:8" ht="16.5" customHeight="1">
      <c r="A7" s="10"/>
      <c r="B7" s="10"/>
      <c r="C7" s="8"/>
      <c r="D7" s="8"/>
      <c r="E7" s="11" t="s">
        <v>8</v>
      </c>
      <c r="F7" s="93">
        <v>800</v>
      </c>
      <c r="G7" s="9">
        <v>730</v>
      </c>
      <c r="H7" s="9">
        <v>800</v>
      </c>
    </row>
    <row r="8" spans="1:8" ht="16.5" customHeight="1">
      <c r="A8" s="11" t="s">
        <v>9</v>
      </c>
      <c r="B8" s="53">
        <v>4000</v>
      </c>
      <c r="C8" s="53">
        <v>4378</v>
      </c>
      <c r="D8" s="8">
        <f>400+720+230+1143+80</f>
        <v>2573</v>
      </c>
      <c r="E8" s="11" t="s">
        <v>10</v>
      </c>
      <c r="F8" s="93">
        <v>1000</v>
      </c>
      <c r="G8" s="9">
        <v>840</v>
      </c>
      <c r="H8" s="9">
        <f>140+70+140+70+70+25+140+140+160+70+140</f>
        <v>1165</v>
      </c>
    </row>
    <row r="9" spans="1:8" ht="135">
      <c r="A9" s="12" t="s">
        <v>11</v>
      </c>
      <c r="B9" s="8">
        <v>700</v>
      </c>
      <c r="C9" s="8">
        <v>681</v>
      </c>
      <c r="D9" s="8">
        <f>135+232.5+60+150</f>
        <v>577.5</v>
      </c>
      <c r="E9" s="11" t="s">
        <v>96</v>
      </c>
      <c r="F9" s="30"/>
      <c r="G9" s="9"/>
      <c r="H9" s="9">
        <v>0</v>
      </c>
    </row>
    <row r="10" spans="1:8" ht="16.5" customHeight="1">
      <c r="A10" s="11" t="s">
        <v>13</v>
      </c>
      <c r="B10" s="11"/>
      <c r="C10" s="53"/>
      <c r="D10" s="14">
        <v>0</v>
      </c>
      <c r="E10" s="13" t="s">
        <v>14</v>
      </c>
      <c r="F10" s="94">
        <v>3000</v>
      </c>
      <c r="G10" s="9">
        <v>3047.15</v>
      </c>
      <c r="H10" s="15">
        <f>300+150+300+600+25+93+115+25+250+10+125+180+10+87+25</f>
        <v>2295</v>
      </c>
    </row>
    <row r="11" spans="1:8" ht="16.5" customHeight="1">
      <c r="A11" s="11" t="s">
        <v>15</v>
      </c>
      <c r="B11" s="11"/>
      <c r="C11" s="53"/>
      <c r="D11" s="14">
        <v>0</v>
      </c>
      <c r="E11" s="13" t="s">
        <v>16</v>
      </c>
      <c r="F11" s="94">
        <v>340</v>
      </c>
      <c r="G11" s="9">
        <v>345.99</v>
      </c>
      <c r="H11" s="15">
        <v>321.05</v>
      </c>
    </row>
    <row r="12" spans="1:8" ht="30">
      <c r="A12" s="11" t="s">
        <v>17</v>
      </c>
      <c r="B12" s="14">
        <v>2400</v>
      </c>
      <c r="C12" s="14">
        <v>3600</v>
      </c>
      <c r="D12" s="14">
        <f>1200+600+600</f>
        <v>2400</v>
      </c>
      <c r="E12" s="13" t="s">
        <v>18</v>
      </c>
      <c r="F12" s="94"/>
      <c r="G12" s="9"/>
      <c r="H12" s="15">
        <v>0</v>
      </c>
    </row>
    <row r="13" spans="1:8" ht="16.5" customHeight="1">
      <c r="A13" s="16" t="s">
        <v>19</v>
      </c>
      <c r="B13" s="14">
        <v>100</v>
      </c>
      <c r="C13" s="14">
        <v>220.9</v>
      </c>
      <c r="D13" s="14"/>
      <c r="E13" s="13" t="s">
        <v>20</v>
      </c>
      <c r="F13" s="94"/>
      <c r="G13" s="9"/>
      <c r="H13" s="15">
        <v>0</v>
      </c>
    </row>
    <row r="14" spans="1:8" ht="16.5" customHeight="1">
      <c r="D14" s="14"/>
      <c r="E14" s="13" t="s">
        <v>97</v>
      </c>
      <c r="F14" s="94">
        <v>0</v>
      </c>
      <c r="G14" s="9">
        <v>3845.15</v>
      </c>
      <c r="H14" s="15">
        <v>0</v>
      </c>
    </row>
    <row r="15" spans="1:8" ht="16.5" customHeight="1">
      <c r="A15" s="16"/>
      <c r="B15" s="16"/>
      <c r="C15" s="14"/>
      <c r="D15" s="14"/>
      <c r="E15" s="13" t="s">
        <v>22</v>
      </c>
      <c r="F15" s="94"/>
      <c r="G15" s="9"/>
      <c r="H15" s="15">
        <v>0</v>
      </c>
    </row>
    <row r="16" spans="1:8" ht="16.5" customHeight="1">
      <c r="A16" s="16"/>
      <c r="B16" s="16"/>
      <c r="C16" s="14"/>
      <c r="D16" s="14"/>
      <c r="E16" s="11" t="s">
        <v>23</v>
      </c>
      <c r="F16" s="93"/>
      <c r="G16" s="9">
        <v>330</v>
      </c>
      <c r="H16" s="15">
        <v>0</v>
      </c>
    </row>
    <row r="17" spans="1:8" ht="16.5" customHeight="1">
      <c r="A17" s="17" t="s">
        <v>24</v>
      </c>
      <c r="B17" s="54">
        <f>SUM(B8:B16)</f>
        <v>7200</v>
      </c>
      <c r="C17" s="54">
        <f>SUM(C8:C16)</f>
        <v>8879.9</v>
      </c>
      <c r="D17" s="54">
        <f>SUM(D8:D16)</f>
        <v>5550.5</v>
      </c>
      <c r="E17" s="17" t="s">
        <v>24</v>
      </c>
      <c r="F17" s="19">
        <f>SUM(F7:F16)</f>
        <v>5140</v>
      </c>
      <c r="G17" s="19">
        <f>SUM(G7:G16)</f>
        <v>9138.2899999999991</v>
      </c>
      <c r="H17" s="19">
        <f>SUM(H7:H16)</f>
        <v>4581.05</v>
      </c>
    </row>
    <row r="18" spans="1:8" ht="16.5" customHeight="1">
      <c r="A18" s="10"/>
      <c r="B18" s="10"/>
      <c r="C18" s="8"/>
      <c r="D18" s="8"/>
      <c r="E18" s="17" t="s">
        <v>25</v>
      </c>
      <c r="F18" s="18">
        <f>+F17-B17</f>
        <v>-2060</v>
      </c>
      <c r="G18" s="18">
        <f>+G17-C17</f>
        <v>258.38999999999942</v>
      </c>
      <c r="H18" s="18">
        <f>+H17-D17</f>
        <v>-969.44999999999982</v>
      </c>
    </row>
    <row r="19" spans="1:8" ht="16.5" customHeight="1">
      <c r="A19" s="7" t="s">
        <v>26</v>
      </c>
      <c r="B19" s="7"/>
      <c r="C19" s="52"/>
      <c r="D19" s="14"/>
      <c r="E19" s="7" t="s">
        <v>27</v>
      </c>
      <c r="F19" s="95"/>
      <c r="G19" s="9"/>
      <c r="H19" s="15"/>
    </row>
    <row r="20" spans="1:8" ht="16.5" customHeight="1">
      <c r="A20" s="11" t="s">
        <v>28</v>
      </c>
      <c r="B20" s="11"/>
      <c r="C20" s="53"/>
      <c r="D20" s="8">
        <v>0</v>
      </c>
      <c r="E20" s="11" t="s">
        <v>29</v>
      </c>
      <c r="F20" s="93"/>
      <c r="G20" s="9"/>
      <c r="H20" s="9">
        <v>0</v>
      </c>
    </row>
    <row r="21" spans="1:8" ht="16.5" customHeight="1">
      <c r="A21" s="11" t="s">
        <v>30</v>
      </c>
      <c r="B21" s="11"/>
      <c r="C21" s="53"/>
      <c r="D21" s="8">
        <v>0</v>
      </c>
      <c r="E21" s="11" t="s">
        <v>31</v>
      </c>
      <c r="F21" s="93"/>
      <c r="G21" s="9"/>
      <c r="H21" s="9">
        <v>0</v>
      </c>
    </row>
    <row r="22" spans="1:8" ht="16.5" customHeight="1">
      <c r="A22" s="11" t="s">
        <v>13</v>
      </c>
      <c r="B22" s="11"/>
      <c r="C22" s="53"/>
      <c r="D22" s="8">
        <v>0</v>
      </c>
      <c r="E22" s="11" t="s">
        <v>32</v>
      </c>
      <c r="F22" s="93"/>
      <c r="G22" s="9"/>
      <c r="H22" s="9">
        <v>0</v>
      </c>
    </row>
    <row r="23" spans="1:8" ht="16.5" customHeight="1">
      <c r="A23" s="11" t="s">
        <v>15</v>
      </c>
      <c r="B23" s="11"/>
      <c r="C23" s="53"/>
      <c r="D23" s="8">
        <v>0</v>
      </c>
      <c r="E23" s="11" t="s">
        <v>33</v>
      </c>
      <c r="F23" s="93"/>
      <c r="G23" s="9"/>
      <c r="H23" s="9">
        <v>0</v>
      </c>
    </row>
    <row r="24" spans="1:8" ht="16.5" customHeight="1">
      <c r="A24" s="11" t="s">
        <v>98</v>
      </c>
      <c r="B24" s="11"/>
      <c r="C24" s="53"/>
      <c r="D24" s="8">
        <v>0</v>
      </c>
      <c r="E24" s="11" t="s">
        <v>35</v>
      </c>
      <c r="F24" s="93"/>
      <c r="G24" s="9"/>
      <c r="H24" s="9">
        <v>0</v>
      </c>
    </row>
    <row r="25" spans="1:8" ht="16.5" customHeight="1">
      <c r="A25" s="16"/>
      <c r="B25" s="16"/>
      <c r="C25" s="14"/>
      <c r="D25" s="14"/>
      <c r="E25" s="11" t="s">
        <v>36</v>
      </c>
      <c r="F25" s="93"/>
      <c r="G25" s="9"/>
      <c r="H25" s="9">
        <v>0</v>
      </c>
    </row>
    <row r="26" spans="1:8" ht="16.5" customHeight="1">
      <c r="A26" s="17" t="s">
        <v>24</v>
      </c>
      <c r="B26" s="54">
        <f>SUM(B20:B25)</f>
        <v>0</v>
      </c>
      <c r="C26" s="54">
        <f>SUM(C20:C25)</f>
        <v>0</v>
      </c>
      <c r="D26" s="54">
        <f>SUM(D20:D25)</f>
        <v>0</v>
      </c>
      <c r="E26" s="17" t="s">
        <v>24</v>
      </c>
      <c r="F26" s="19">
        <f>SUM(F20:F25)</f>
        <v>0</v>
      </c>
      <c r="G26" s="19">
        <f>SUM(G20:G25)</f>
        <v>0</v>
      </c>
      <c r="H26" s="19">
        <f>SUM(H20:H25)</f>
        <v>0</v>
      </c>
    </row>
    <row r="27" spans="1:8" ht="16.5" customHeight="1">
      <c r="A27" s="16"/>
      <c r="B27" s="16"/>
      <c r="C27" s="14"/>
      <c r="D27" s="14"/>
      <c r="E27" s="17" t="s">
        <v>37</v>
      </c>
      <c r="F27" s="96"/>
      <c r="G27" s="33"/>
      <c r="H27" s="19">
        <f>+H26-D26</f>
        <v>0</v>
      </c>
    </row>
    <row r="28" spans="1:8" ht="16.5" customHeight="1">
      <c r="A28" s="7" t="s">
        <v>38</v>
      </c>
      <c r="B28" s="55"/>
      <c r="C28" s="55"/>
      <c r="D28" s="20"/>
      <c r="E28" s="21" t="s">
        <v>39</v>
      </c>
      <c r="F28" s="97"/>
      <c r="G28" s="56"/>
      <c r="H28" s="22"/>
    </row>
    <row r="29" spans="1:8" ht="16.5" customHeight="1">
      <c r="A29" s="11" t="s">
        <v>40</v>
      </c>
      <c r="B29" s="23"/>
      <c r="C29" s="23"/>
      <c r="D29" s="23"/>
      <c r="E29" s="24" t="s">
        <v>41</v>
      </c>
      <c r="F29" s="47"/>
      <c r="G29" s="24"/>
      <c r="H29" s="23"/>
    </row>
    <row r="30" spans="1:8" ht="16.5" customHeight="1">
      <c r="A30" s="11" t="s">
        <v>42</v>
      </c>
      <c r="B30" s="57">
        <v>3000</v>
      </c>
      <c r="C30" s="57">
        <f>3009.4+470.8</f>
        <v>3480.2000000000003</v>
      </c>
      <c r="D30" s="25">
        <f>65+350+72+72+36+25.2+91+36+18+36+78+36+72+78+60+150+36+54+1000+500+30+60+60+60+60+60+250</f>
        <v>3445.2</v>
      </c>
      <c r="E30" s="26" t="s">
        <v>43</v>
      </c>
      <c r="F30" s="98">
        <v>6000</v>
      </c>
      <c r="G30" s="27">
        <v>5008</v>
      </c>
      <c r="H30" s="27">
        <f>65+60+60+60+60+60+42+65+30+30+65+100+10+12+50+30+50+65+100+50+50+30+50+50+50+100+50+50+50+100+100+60+65+65+100+60+30+50+50+50+60+51+100+50+50+50+30+30+30+200+10+50+50+100+30+100+150+100+100+50+100+100+100+50+50+50+50+50+50+60+50+50+50+50+50+50+50+50+50+100+50+50+50+50+50+50+50+100</f>
        <v>5325</v>
      </c>
    </row>
    <row r="31" spans="1:8" ht="16.5" customHeight="1">
      <c r="A31" s="11" t="s">
        <v>44</v>
      </c>
      <c r="B31" s="53"/>
      <c r="C31" s="53"/>
      <c r="D31" s="14">
        <v>0</v>
      </c>
      <c r="E31" s="11" t="s">
        <v>45</v>
      </c>
      <c r="F31" s="93"/>
      <c r="G31" s="30"/>
      <c r="H31" s="15">
        <v>0</v>
      </c>
    </row>
    <row r="32" spans="1:8" ht="16.5" customHeight="1">
      <c r="A32" s="17" t="s">
        <v>24</v>
      </c>
      <c r="B32" s="54">
        <f>SUM(B30:B31)</f>
        <v>3000</v>
      </c>
      <c r="C32" s="54">
        <f>SUM(C30:C31)</f>
        <v>3480.2000000000003</v>
      </c>
      <c r="D32" s="54">
        <f>SUM(D30:D31)</f>
        <v>3445.2</v>
      </c>
      <c r="E32" s="17" t="s">
        <v>24</v>
      </c>
      <c r="F32" s="19">
        <f>SUM(F30:F31)</f>
        <v>6000</v>
      </c>
      <c r="G32" s="19">
        <f>SUM(G30:G31)</f>
        <v>5008</v>
      </c>
      <c r="H32" s="19">
        <f>SUM(H30:H31)</f>
        <v>5325</v>
      </c>
    </row>
    <row r="33" spans="1:8" ht="16.5" customHeight="1">
      <c r="A33" s="16"/>
      <c r="B33" s="16"/>
      <c r="C33" s="14"/>
      <c r="D33" s="14"/>
      <c r="E33" s="17" t="s">
        <v>46</v>
      </c>
      <c r="F33" s="19">
        <f>+F32-B32</f>
        <v>3000</v>
      </c>
      <c r="G33" s="19">
        <f>+G32-C32</f>
        <v>1527.7999999999997</v>
      </c>
      <c r="H33" s="19">
        <f>+H32-D32</f>
        <v>1879.8000000000002</v>
      </c>
    </row>
    <row r="34" spans="1:8" ht="16.5" customHeight="1">
      <c r="A34" s="7" t="s">
        <v>47</v>
      </c>
      <c r="B34" s="7"/>
      <c r="C34" s="52"/>
      <c r="D34" s="8"/>
      <c r="E34" s="7" t="s">
        <v>48</v>
      </c>
      <c r="F34" s="95"/>
      <c r="G34" s="29"/>
      <c r="H34" s="9"/>
    </row>
    <row r="35" spans="1:8" ht="16.5" customHeight="1">
      <c r="A35" s="11" t="s">
        <v>49</v>
      </c>
      <c r="B35" s="53">
        <v>290</v>
      </c>
      <c r="C35" s="53">
        <v>289.5</v>
      </c>
      <c r="D35" s="14">
        <f>55.99+30.6+9+15.4+6.1+15.4+62.75</f>
        <v>195.24</v>
      </c>
      <c r="E35" s="11" t="s">
        <v>50</v>
      </c>
      <c r="F35" s="93"/>
      <c r="G35" s="30"/>
      <c r="H35" s="15">
        <v>0</v>
      </c>
    </row>
    <row r="36" spans="1:8" ht="16.5" customHeight="1">
      <c r="A36" s="11" t="s">
        <v>51</v>
      </c>
      <c r="B36" s="11"/>
      <c r="C36" s="53"/>
      <c r="D36" s="14"/>
      <c r="E36" s="11" t="s">
        <v>52</v>
      </c>
      <c r="F36" s="93"/>
      <c r="G36" s="30"/>
      <c r="H36" s="15"/>
    </row>
    <row r="37" spans="1:8" ht="16.5" customHeight="1">
      <c r="A37" s="11" t="s">
        <v>53</v>
      </c>
      <c r="B37" s="11"/>
      <c r="C37" s="53"/>
      <c r="D37" s="14"/>
      <c r="E37" s="11" t="s">
        <v>54</v>
      </c>
      <c r="F37" s="93"/>
      <c r="G37" s="30"/>
      <c r="H37" s="15"/>
    </row>
    <row r="38" spans="1:8" ht="16.5" customHeight="1">
      <c r="A38" s="11" t="s">
        <v>55</v>
      </c>
      <c r="B38" s="11"/>
      <c r="C38" s="53"/>
      <c r="D38" s="14"/>
      <c r="E38" s="11" t="s">
        <v>56</v>
      </c>
      <c r="F38" s="93"/>
      <c r="G38" s="30"/>
      <c r="H38" s="15"/>
    </row>
    <row r="39" spans="1:8" ht="16.5" customHeight="1">
      <c r="A39" s="11" t="s">
        <v>57</v>
      </c>
      <c r="B39" s="11"/>
      <c r="C39" s="53"/>
      <c r="D39" s="14"/>
      <c r="E39" s="11" t="s">
        <v>58</v>
      </c>
      <c r="F39" s="93"/>
      <c r="G39" s="30"/>
      <c r="H39" s="15"/>
    </row>
    <row r="40" spans="1:8" ht="16.5" customHeight="1">
      <c r="A40" s="17" t="s">
        <v>24</v>
      </c>
      <c r="B40" s="54">
        <f>SUM(B35:B39)</f>
        <v>290</v>
      </c>
      <c r="C40" s="54">
        <f>SUM(C35:C39)</f>
        <v>289.5</v>
      </c>
      <c r="D40" s="54">
        <f>SUM(D35:D39)</f>
        <v>195.24</v>
      </c>
      <c r="E40" s="17" t="s">
        <v>24</v>
      </c>
      <c r="F40" s="19">
        <f>SUM(F35:F39)</f>
        <v>0</v>
      </c>
      <c r="G40" s="19">
        <f>SUM(G35:G39)</f>
        <v>0</v>
      </c>
      <c r="H40" s="19">
        <f>SUM(H35:H39)</f>
        <v>0</v>
      </c>
    </row>
    <row r="41" spans="1:8" ht="16.5" customHeight="1">
      <c r="A41" s="10"/>
      <c r="B41" s="10"/>
      <c r="C41" s="8"/>
      <c r="D41" s="8"/>
      <c r="E41" s="17" t="s">
        <v>59</v>
      </c>
      <c r="F41" s="18">
        <f>+F40-B40</f>
        <v>-290</v>
      </c>
      <c r="G41" s="18">
        <f>+G40-C40</f>
        <v>-289.5</v>
      </c>
      <c r="H41" s="18">
        <f>+H40-D40</f>
        <v>-195.24</v>
      </c>
    </row>
    <row r="42" spans="1:8" ht="16.5" customHeight="1">
      <c r="A42" s="7" t="s">
        <v>60</v>
      </c>
      <c r="B42" s="7"/>
      <c r="C42" s="52"/>
      <c r="D42" s="14"/>
      <c r="E42" s="29" t="s">
        <v>61</v>
      </c>
      <c r="F42" s="95"/>
      <c r="G42" s="29"/>
      <c r="H42" s="15"/>
    </row>
    <row r="43" spans="1:8" ht="30">
      <c r="A43" s="11" t="s">
        <v>62</v>
      </c>
      <c r="B43" s="8">
        <v>40</v>
      </c>
      <c r="C43" s="8">
        <v>36.5</v>
      </c>
      <c r="D43" s="8">
        <v>16</v>
      </c>
      <c r="E43" s="30" t="s">
        <v>63</v>
      </c>
      <c r="F43" s="93"/>
      <c r="G43" s="30"/>
      <c r="H43" s="9">
        <v>0</v>
      </c>
    </row>
    <row r="44" spans="1:8" ht="16.5" customHeight="1">
      <c r="A44" s="11" t="s">
        <v>64</v>
      </c>
      <c r="B44" s="99">
        <v>215.01</v>
      </c>
      <c r="C44" s="53">
        <v>215.01</v>
      </c>
      <c r="D44" s="8">
        <v>215.01</v>
      </c>
      <c r="E44" s="30" t="s">
        <v>65</v>
      </c>
      <c r="F44" s="93"/>
      <c r="G44" s="30"/>
      <c r="H44" s="15">
        <v>0</v>
      </c>
    </row>
    <row r="45" spans="1:8" ht="16.5" customHeight="1">
      <c r="A45" s="24" t="s">
        <v>13</v>
      </c>
      <c r="B45" s="11"/>
      <c r="C45" s="53"/>
      <c r="D45" s="8">
        <v>0</v>
      </c>
      <c r="E45" s="31"/>
      <c r="F45" s="100"/>
      <c r="G45" s="31"/>
      <c r="H45" s="15"/>
    </row>
    <row r="46" spans="1:8" ht="16.5" customHeight="1">
      <c r="A46" s="24" t="s">
        <v>15</v>
      </c>
      <c r="B46" s="11"/>
      <c r="C46" s="53"/>
      <c r="D46" s="8">
        <v>0</v>
      </c>
      <c r="E46" s="31"/>
      <c r="F46" s="31"/>
      <c r="G46" s="31"/>
      <c r="H46" s="15"/>
    </row>
    <row r="47" spans="1:8" ht="16.5" customHeight="1">
      <c r="A47" s="24" t="s">
        <v>66</v>
      </c>
      <c r="B47" s="53">
        <v>250</v>
      </c>
      <c r="C47" s="53">
        <v>251.22</v>
      </c>
      <c r="D47" s="8">
        <v>209.35</v>
      </c>
      <c r="E47" s="31"/>
      <c r="F47" s="31"/>
      <c r="G47" s="31"/>
      <c r="H47" s="15"/>
    </row>
    <row r="48" spans="1:8" ht="16.5" customHeight="1">
      <c r="A48" s="24" t="s">
        <v>99</v>
      </c>
      <c r="B48" s="99">
        <v>12.08</v>
      </c>
      <c r="C48" s="53">
        <v>12.08</v>
      </c>
      <c r="D48" s="8">
        <f>85.4+55.72+3</f>
        <v>144.12</v>
      </c>
      <c r="E48" s="31"/>
      <c r="F48" s="58"/>
      <c r="G48" s="58"/>
      <c r="H48" s="22"/>
    </row>
    <row r="49" spans="1:8" ht="16.5" customHeight="1">
      <c r="A49" s="32" t="s">
        <v>24</v>
      </c>
      <c r="B49" s="54">
        <f>SUM(B43:B48)</f>
        <v>517.09</v>
      </c>
      <c r="C49" s="54">
        <f>SUM(C43:C48)</f>
        <v>514.81000000000006</v>
      </c>
      <c r="D49" s="54">
        <f>SUM(D43:D48)</f>
        <v>584.48</v>
      </c>
      <c r="E49" s="33" t="s">
        <v>24</v>
      </c>
      <c r="F49" s="59">
        <f>SUM(F43:F47)</f>
        <v>0</v>
      </c>
      <c r="G49" s="59">
        <f>SUM(G43:G47)</f>
        <v>0</v>
      </c>
      <c r="H49" s="59">
        <f>SUM(H43:H47)</f>
        <v>0</v>
      </c>
    </row>
    <row r="50" spans="1:8" ht="16.5" customHeight="1">
      <c r="A50" s="34" t="s">
        <v>68</v>
      </c>
      <c r="B50" s="54">
        <f>+B17+B26+B32+B40+B49</f>
        <v>11007.09</v>
      </c>
      <c r="C50" s="54">
        <f>+C17+C26+C32+C40+C49</f>
        <v>13164.41</v>
      </c>
      <c r="D50" s="54">
        <f>+D17+D26+D32+D40+D49</f>
        <v>9775.42</v>
      </c>
      <c r="E50" s="36" t="s">
        <v>69</v>
      </c>
      <c r="F50" s="19">
        <f>+F17+F26+F32+F40+F49</f>
        <v>11140</v>
      </c>
      <c r="G50" s="19">
        <f>+G17+G26+G32+G40+G49</f>
        <v>14146.289999999999</v>
      </c>
      <c r="H50" s="19">
        <f>+H17+H26+H32+H40+H49</f>
        <v>9906.0499999999993</v>
      </c>
    </row>
    <row r="51" spans="1:8" ht="16.5" customHeight="1">
      <c r="A51" s="37"/>
      <c r="B51" s="10"/>
      <c r="C51" s="8"/>
      <c r="D51" s="8"/>
      <c r="E51" s="33" t="s">
        <v>70</v>
      </c>
      <c r="F51" s="38">
        <f>+F50-B50</f>
        <v>132.90999999999985</v>
      </c>
      <c r="G51" s="38">
        <f>+G50-C50</f>
        <v>981.8799999999992</v>
      </c>
      <c r="H51" s="38">
        <f>+H50-D50</f>
        <v>130.6299999999992</v>
      </c>
    </row>
    <row r="52" spans="1:8" ht="16.5" customHeight="1">
      <c r="A52" s="39"/>
      <c r="B52" s="16"/>
      <c r="C52" s="14"/>
      <c r="D52" s="14"/>
      <c r="E52" s="33" t="s">
        <v>71</v>
      </c>
      <c r="F52" s="33"/>
      <c r="G52" s="33"/>
      <c r="H52" s="15">
        <v>0</v>
      </c>
    </row>
    <row r="53" spans="1:8" ht="36">
      <c r="A53" s="37"/>
      <c r="B53" s="10"/>
      <c r="C53" s="8"/>
      <c r="D53" s="8"/>
      <c r="E53" s="40" t="s">
        <v>72</v>
      </c>
      <c r="F53" s="41">
        <f>+F51-F52</f>
        <v>132.90999999999985</v>
      </c>
      <c r="G53" s="41">
        <f>+G51-G52</f>
        <v>981.8799999999992</v>
      </c>
      <c r="H53" s="41">
        <f>+H51-H52</f>
        <v>130.6299999999992</v>
      </c>
    </row>
    <row r="54" spans="1:8" ht="16.5" customHeight="1">
      <c r="A54" s="42" t="s">
        <v>73</v>
      </c>
      <c r="B54" s="2">
        <v>2023</v>
      </c>
      <c r="C54" s="2">
        <v>2022</v>
      </c>
      <c r="D54" s="2">
        <v>2021</v>
      </c>
      <c r="E54" s="7" t="s">
        <v>74</v>
      </c>
      <c r="F54" s="2">
        <v>2023</v>
      </c>
      <c r="G54" s="2">
        <v>2022</v>
      </c>
      <c r="H54" s="2">
        <v>2021</v>
      </c>
    </row>
    <row r="55" spans="1:8" ht="16.5" customHeight="1">
      <c r="A55" s="24" t="s">
        <v>75</v>
      </c>
      <c r="B55" s="24"/>
      <c r="C55" s="47"/>
      <c r="D55" s="9">
        <v>0</v>
      </c>
      <c r="E55" s="11" t="s">
        <v>76</v>
      </c>
      <c r="F55" s="23"/>
      <c r="G55" s="23"/>
      <c r="H55" s="23">
        <v>0</v>
      </c>
    </row>
    <row r="56" spans="1:8" ht="16.5" customHeight="1">
      <c r="A56" s="24" t="s">
        <v>77</v>
      </c>
      <c r="B56" s="24"/>
      <c r="C56" s="47"/>
      <c r="D56" s="9">
        <v>0</v>
      </c>
      <c r="E56" s="11" t="s">
        <v>78</v>
      </c>
      <c r="F56" s="23"/>
      <c r="G56" s="23"/>
      <c r="H56" s="23">
        <v>0</v>
      </c>
    </row>
    <row r="57" spans="1:8" ht="16.5" customHeight="1">
      <c r="A57" s="24" t="s">
        <v>79</v>
      </c>
      <c r="B57" s="24"/>
      <c r="C57" s="47"/>
      <c r="D57" s="9">
        <v>0</v>
      </c>
      <c r="E57" s="11" t="s">
        <v>80</v>
      </c>
      <c r="F57" s="23"/>
      <c r="G57" s="23"/>
      <c r="H57" s="23"/>
    </row>
    <row r="58" spans="1:8" ht="16.5" customHeight="1">
      <c r="A58" s="24" t="s">
        <v>81</v>
      </c>
      <c r="B58" s="24"/>
      <c r="C58" s="47"/>
      <c r="D58" s="9"/>
      <c r="E58" s="11" t="s">
        <v>82</v>
      </c>
      <c r="F58" s="23"/>
      <c r="G58" s="23"/>
      <c r="H58" s="23"/>
    </row>
    <row r="59" spans="1:8" ht="16.5" customHeight="1">
      <c r="A59" s="32" t="s">
        <v>24</v>
      </c>
      <c r="B59" s="32"/>
      <c r="C59" s="15">
        <f>SUM(C55:C58)</f>
        <v>0</v>
      </c>
      <c r="D59" s="15">
        <f>SUM(D55:D58)</f>
        <v>0</v>
      </c>
      <c r="E59" s="17" t="s">
        <v>24</v>
      </c>
      <c r="F59" s="23"/>
      <c r="G59" s="23">
        <f>SUM(G55:G58)</f>
        <v>0</v>
      </c>
      <c r="H59" s="23">
        <f>SUM(H55:H58)</f>
        <v>0</v>
      </c>
    </row>
    <row r="60" spans="1:8" ht="16.5" customHeight="1">
      <c r="A60" s="39"/>
      <c r="B60" s="39"/>
      <c r="C60" s="15"/>
      <c r="D60" s="15"/>
      <c r="E60" s="17" t="s">
        <v>71</v>
      </c>
      <c r="F60" s="23"/>
      <c r="G60" s="23"/>
      <c r="H60" s="23"/>
    </row>
    <row r="61" spans="1:8" ht="16.5" customHeight="1">
      <c r="A61" s="37"/>
      <c r="B61" s="37"/>
      <c r="C61" s="9"/>
      <c r="D61" s="9"/>
      <c r="E61" s="17" t="s">
        <v>83</v>
      </c>
      <c r="F61" s="23"/>
      <c r="G61" s="23">
        <f>+G59-C59-G60</f>
        <v>0</v>
      </c>
      <c r="H61" s="23">
        <f>+H59-D59-H60</f>
        <v>0</v>
      </c>
    </row>
    <row r="62" spans="1:8">
      <c r="G62" s="61"/>
    </row>
    <row r="63" spans="1:8" ht="16.5" customHeight="1">
      <c r="A63" s="146" t="s">
        <v>84</v>
      </c>
      <c r="B63" s="146"/>
      <c r="C63" s="146"/>
      <c r="D63" s="146"/>
      <c r="E63" s="146"/>
      <c r="F63" s="23">
        <f>F53</f>
        <v>132.90999999999985</v>
      </c>
      <c r="G63" s="23">
        <f>G53</f>
        <v>981.8799999999992</v>
      </c>
      <c r="H63" s="23">
        <f>H53</f>
        <v>130.6299999999992</v>
      </c>
    </row>
    <row r="64" spans="1:8" ht="16.5" customHeight="1">
      <c r="A64" s="146" t="s">
        <v>85</v>
      </c>
      <c r="B64" s="146"/>
      <c r="C64" s="146"/>
      <c r="D64" s="146"/>
      <c r="E64" s="146"/>
      <c r="F64" s="45"/>
      <c r="G64" s="23">
        <f>G61</f>
        <v>0</v>
      </c>
      <c r="H64" s="23">
        <f>H61</f>
        <v>0</v>
      </c>
    </row>
    <row r="65" spans="1:8" ht="16.5" customHeight="1">
      <c r="A65" s="146" t="s">
        <v>86</v>
      </c>
      <c r="B65" s="146"/>
      <c r="C65" s="146"/>
      <c r="D65" s="146"/>
      <c r="E65" s="146"/>
      <c r="F65" s="44">
        <f>SUM(F63:F64)</f>
        <v>132.90999999999985</v>
      </c>
      <c r="G65" s="44">
        <f>SUM(G63:G64)</f>
        <v>981.8799999999992</v>
      </c>
      <c r="H65" s="44">
        <f>SUM(H63:H64)</f>
        <v>130.6299999999992</v>
      </c>
    </row>
    <row r="66" spans="1:8">
      <c r="G66" s="62"/>
    </row>
    <row r="67" spans="1:8" ht="16.5" customHeight="1">
      <c r="A67" s="144" t="s">
        <v>87</v>
      </c>
      <c r="B67" s="144"/>
      <c r="C67" s="144"/>
      <c r="D67" s="144"/>
      <c r="E67" s="144"/>
      <c r="F67" s="5">
        <f>+F3+F4+F65</f>
        <v>1277.3</v>
      </c>
      <c r="G67" s="5">
        <f>+G3+G4+G65</f>
        <v>1143.3899999999992</v>
      </c>
      <c r="H67" s="5">
        <f>+H3+H4+H65</f>
        <v>161.5099999999992</v>
      </c>
    </row>
    <row r="68" spans="1:8" ht="16.5" customHeight="1">
      <c r="A68" s="145" t="s">
        <v>2</v>
      </c>
      <c r="B68" s="145"/>
      <c r="C68" s="145"/>
      <c r="D68" s="145"/>
      <c r="E68" s="145"/>
      <c r="F68" s="101"/>
      <c r="G68" s="5"/>
      <c r="H68" s="5"/>
    </row>
    <row r="69" spans="1:8" ht="16.5" customHeight="1">
      <c r="A69" s="145" t="s">
        <v>3</v>
      </c>
      <c r="B69" s="145"/>
      <c r="C69" s="145"/>
      <c r="D69" s="145"/>
      <c r="E69" s="145"/>
      <c r="F69" s="101"/>
      <c r="G69" s="5"/>
      <c r="H69" s="5"/>
    </row>
    <row r="70" spans="1:8" ht="16.5" customHeight="1">
      <c r="A70" s="45"/>
      <c r="B70" s="45"/>
      <c r="C70" s="63"/>
      <c r="D70" s="45"/>
      <c r="E70" s="45"/>
      <c r="F70" s="45"/>
      <c r="G70" s="45"/>
    </row>
    <row r="71" spans="1:8" ht="16.5" customHeight="1">
      <c r="A71" s="147" t="s">
        <v>88</v>
      </c>
      <c r="B71" s="147"/>
      <c r="C71" s="147"/>
      <c r="D71" s="147"/>
      <c r="E71" s="147"/>
      <c r="F71" s="147"/>
      <c r="G71" s="147"/>
      <c r="H71" s="147"/>
    </row>
    <row r="72" spans="1:8" ht="16.5" customHeight="1">
      <c r="A72" s="7" t="s">
        <v>89</v>
      </c>
      <c r="B72" s="65"/>
      <c r="C72" s="64"/>
      <c r="D72" s="23"/>
      <c r="E72" s="29" t="s">
        <v>90</v>
      </c>
      <c r="F72" s="65"/>
      <c r="G72" s="65"/>
      <c r="H72" s="46"/>
    </row>
    <row r="73" spans="1:8" ht="16.5" customHeight="1">
      <c r="A73" s="11" t="s">
        <v>91</v>
      </c>
      <c r="B73" s="45"/>
      <c r="C73" s="63"/>
      <c r="D73" s="23"/>
      <c r="E73" s="30" t="s">
        <v>91</v>
      </c>
      <c r="F73" s="45"/>
      <c r="G73" s="45"/>
      <c r="H73" s="47"/>
    </row>
    <row r="74" spans="1:8" ht="16.5" customHeight="1">
      <c r="A74" s="11" t="s">
        <v>92</v>
      </c>
      <c r="B74" s="45"/>
      <c r="C74" s="63"/>
      <c r="D74" s="23"/>
      <c r="E74" s="30" t="s">
        <v>92</v>
      </c>
      <c r="F74" s="45"/>
      <c r="G74" s="45"/>
      <c r="H74" s="47"/>
    </row>
    <row r="75" spans="1:8" ht="16.5" customHeight="1">
      <c r="A75" s="17" t="s">
        <v>24</v>
      </c>
      <c r="B75" s="67"/>
      <c r="C75" s="66"/>
      <c r="D75" s="23"/>
      <c r="E75" s="33" t="s">
        <v>24</v>
      </c>
      <c r="F75" s="67"/>
      <c r="G75" s="67"/>
      <c r="H75" s="48"/>
    </row>
    <row r="77" spans="1:8" ht="15.75" customHeight="1">
      <c r="A77" s="142" t="s">
        <v>93</v>
      </c>
      <c r="B77" s="142"/>
      <c r="C77" s="142"/>
      <c r="D77" s="142"/>
      <c r="E77" s="142"/>
      <c r="F77" s="142"/>
      <c r="G77" s="142"/>
      <c r="H77" s="142"/>
    </row>
  </sheetData>
  <mergeCells count="12">
    <mergeCell ref="A77:H77"/>
    <mergeCell ref="A1:H1"/>
    <mergeCell ref="A2:E2"/>
    <mergeCell ref="A3:E3"/>
    <mergeCell ref="A4:E4"/>
    <mergeCell ref="A63:E63"/>
    <mergeCell ref="A64:E64"/>
    <mergeCell ref="A65:E65"/>
    <mergeCell ref="A67:E67"/>
    <mergeCell ref="A68:E68"/>
    <mergeCell ref="A69:E69"/>
    <mergeCell ref="A71:H71"/>
  </mergeCells>
  <pageMargins left="0.70000000000000007" right="0.70000000000000007" top="0.56377952755905514" bottom="0.56377952755905514" header="0.17007874015748034" footer="0.17007874015748034"/>
  <pageSetup paperSize="0" fitToWidth="0" fitToHeight="0" orientation="landscape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4"/>
  <sheetViews>
    <sheetView workbookViewId="0"/>
  </sheetViews>
  <sheetFormatPr defaultRowHeight="12.75" customHeight="1"/>
  <cols>
    <col min="1" max="1" width="7.375" style="69" customWidth="1"/>
    <col min="2" max="2" width="42.125" style="69" customWidth="1"/>
    <col min="3" max="3" width="24.5" style="69" customWidth="1"/>
    <col min="4" max="4" width="10" style="69" customWidth="1"/>
    <col min="5" max="5" width="10.125" style="69" customWidth="1"/>
    <col min="6" max="1024" width="7.75" style="69" customWidth="1"/>
  </cols>
  <sheetData>
    <row r="1" spans="1:5" ht="12.75" customHeight="1">
      <c r="A1" s="68"/>
      <c r="B1" s="148" t="s">
        <v>342</v>
      </c>
      <c r="C1" s="148"/>
      <c r="D1" s="148"/>
      <c r="E1" s="148"/>
    </row>
    <row r="2" spans="1:5" ht="12.75" customHeight="1">
      <c r="A2" s="70" t="s">
        <v>343</v>
      </c>
      <c r="B2" s="70" t="s">
        <v>4</v>
      </c>
      <c r="C2" s="70" t="s">
        <v>344</v>
      </c>
      <c r="D2" s="77" t="s">
        <v>185</v>
      </c>
      <c r="E2" s="77" t="s">
        <v>345</v>
      </c>
    </row>
    <row r="3" spans="1:5" ht="12.75" customHeight="1">
      <c r="A3" s="72"/>
      <c r="B3" s="73" t="s">
        <v>121</v>
      </c>
      <c r="C3" s="72"/>
      <c r="D3" s="72"/>
      <c r="E3" s="72"/>
    </row>
    <row r="4" spans="1:5" ht="12.75" customHeight="1">
      <c r="A4" s="72"/>
      <c r="B4" s="73" t="s">
        <v>128</v>
      </c>
      <c r="C4" s="72"/>
      <c r="D4" s="72"/>
      <c r="E4" s="72"/>
    </row>
    <row r="5" spans="1:5" ht="12.75" customHeight="1">
      <c r="A5" s="72"/>
      <c r="B5" s="73" t="s">
        <v>135</v>
      </c>
      <c r="C5" s="72"/>
      <c r="D5" s="72"/>
      <c r="E5" s="72"/>
    </row>
    <row r="6" spans="1:5" ht="12.75" customHeight="1">
      <c r="A6" s="72"/>
      <c r="B6" s="73" t="s">
        <v>154</v>
      </c>
      <c r="C6" s="72"/>
      <c r="D6" s="72"/>
      <c r="E6" s="72"/>
    </row>
    <row r="7" spans="1:5" ht="12.75" customHeight="1">
      <c r="A7" s="72"/>
      <c r="B7" s="73" t="s">
        <v>346</v>
      </c>
      <c r="C7" s="72"/>
      <c r="D7" s="72"/>
      <c r="E7" s="72"/>
    </row>
    <row r="8" spans="1:5" ht="12.75" customHeight="1">
      <c r="A8" s="72"/>
      <c r="B8" s="73" t="s">
        <v>125</v>
      </c>
      <c r="C8" s="72"/>
      <c r="D8" s="72"/>
      <c r="E8" s="72"/>
    </row>
    <row r="9" spans="1:5" ht="12.75" customHeight="1">
      <c r="A9" s="72"/>
      <c r="B9" s="73" t="s">
        <v>143</v>
      </c>
      <c r="C9" s="72"/>
      <c r="D9" s="72"/>
      <c r="E9" s="72"/>
    </row>
    <row r="10" spans="1:5" ht="12.75" customHeight="1">
      <c r="A10" s="72"/>
      <c r="B10" s="73" t="s">
        <v>347</v>
      </c>
      <c r="C10" s="72"/>
      <c r="D10" s="72"/>
      <c r="E10" s="72"/>
    </row>
    <row r="11" spans="1:5" ht="12.75" customHeight="1">
      <c r="A11" s="72"/>
      <c r="B11" s="73" t="s">
        <v>152</v>
      </c>
      <c r="C11" s="72"/>
      <c r="D11" s="72"/>
      <c r="E11" s="72"/>
    </row>
    <row r="12" spans="1:5" ht="12.75" customHeight="1">
      <c r="A12" s="72"/>
      <c r="B12" s="73" t="s">
        <v>172</v>
      </c>
      <c r="C12" s="72"/>
      <c r="D12" s="72"/>
      <c r="E12" s="72"/>
    </row>
    <row r="13" spans="1:5" ht="12.75" customHeight="1">
      <c r="A13" s="72"/>
      <c r="B13" s="75" t="s">
        <v>348</v>
      </c>
      <c r="C13" s="72"/>
      <c r="D13" s="72"/>
      <c r="E13" s="72"/>
    </row>
    <row r="14" spans="1:5" ht="12.75" customHeight="1">
      <c r="A14" s="71"/>
      <c r="B14" s="71"/>
      <c r="C14" s="71"/>
      <c r="D14" s="71"/>
      <c r="E14" s="74"/>
    </row>
  </sheetData>
  <mergeCells count="1">
    <mergeCell ref="B1:E1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4"/>
  <sheetViews>
    <sheetView workbookViewId="0">
      <selection sqref="A1:C1"/>
    </sheetView>
  </sheetViews>
  <sheetFormatPr defaultRowHeight="12.75" customHeight="1"/>
  <cols>
    <col min="1" max="1" width="45" style="69" customWidth="1"/>
    <col min="2" max="2" width="20.125" style="69" customWidth="1"/>
    <col min="3" max="3" width="10" style="69" customWidth="1"/>
    <col min="4" max="1024" width="7.75" style="69" customWidth="1"/>
  </cols>
  <sheetData>
    <row r="1" spans="1:3" ht="12.75" customHeight="1">
      <c r="A1" s="149" t="s">
        <v>349</v>
      </c>
      <c r="B1" s="149"/>
      <c r="C1" s="149"/>
    </row>
    <row r="2" spans="1:3" ht="12.75" customHeight="1">
      <c r="A2" s="70" t="s">
        <v>5</v>
      </c>
      <c r="B2" s="71"/>
      <c r="C2" s="77" t="s">
        <v>185</v>
      </c>
    </row>
    <row r="3" spans="1:3" ht="12.75" customHeight="1">
      <c r="A3" s="73" t="s">
        <v>186</v>
      </c>
      <c r="B3" s="72"/>
      <c r="C3" s="72"/>
    </row>
    <row r="4" spans="1:3" ht="12.75" customHeight="1">
      <c r="A4" s="73" t="s">
        <v>187</v>
      </c>
      <c r="B4" s="72"/>
      <c r="C4" s="72"/>
    </row>
    <row r="5" spans="1:3" ht="12.75" customHeight="1">
      <c r="A5" s="73" t="s">
        <v>188</v>
      </c>
      <c r="B5" s="72"/>
      <c r="C5" s="72"/>
    </row>
    <row r="6" spans="1:3" ht="12.75" customHeight="1">
      <c r="A6" s="73" t="s">
        <v>189</v>
      </c>
      <c r="B6" s="72"/>
      <c r="C6" s="72"/>
    </row>
    <row r="7" spans="1:3" ht="12.75" customHeight="1">
      <c r="A7" s="73" t="s">
        <v>190</v>
      </c>
      <c r="B7" s="72"/>
      <c r="C7" s="72"/>
    </row>
    <row r="8" spans="1:3" ht="12.75" customHeight="1">
      <c r="A8" s="73" t="s">
        <v>191</v>
      </c>
      <c r="B8" s="72"/>
      <c r="C8" s="72"/>
    </row>
    <row r="9" spans="1:3" ht="12.75" customHeight="1">
      <c r="A9" s="73" t="s">
        <v>192</v>
      </c>
      <c r="B9" s="72"/>
      <c r="C9" s="72"/>
    </row>
    <row r="10" spans="1:3" ht="12.75" customHeight="1">
      <c r="A10" s="73" t="s">
        <v>193</v>
      </c>
      <c r="B10" s="72"/>
      <c r="C10" s="72"/>
    </row>
    <row r="11" spans="1:3" ht="11.45" customHeight="1">
      <c r="A11" s="72"/>
      <c r="B11" s="72"/>
      <c r="C11" s="72"/>
    </row>
    <row r="12" spans="1:3" ht="11.45" customHeight="1">
      <c r="A12" s="72"/>
      <c r="B12" s="72"/>
      <c r="C12" s="72"/>
    </row>
    <row r="13" spans="1:3" ht="11.45" customHeight="1">
      <c r="A13" s="72"/>
      <c r="B13" s="72"/>
      <c r="C13" s="72"/>
    </row>
    <row r="14" spans="1:3" ht="12.75" customHeight="1">
      <c r="A14" s="77" t="s">
        <v>350</v>
      </c>
      <c r="B14" s="71"/>
      <c r="C14" s="81">
        <v>1144.3900000000001</v>
      </c>
    </row>
  </sheetData>
  <mergeCells count="1">
    <mergeCell ref="A1:C1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7"/>
  <sheetViews>
    <sheetView topLeftCell="A22" workbookViewId="0">
      <selection sqref="A1:H1"/>
    </sheetView>
  </sheetViews>
  <sheetFormatPr defaultRowHeight="15"/>
  <cols>
    <col min="1" max="1" width="42.375" style="1" customWidth="1"/>
    <col min="2" max="2" width="11.5" style="1" customWidth="1"/>
    <col min="3" max="3" width="12.625" style="43" customWidth="1"/>
    <col min="4" max="4" width="10.25" style="43" customWidth="1"/>
    <col min="5" max="5" width="45.5" style="1" customWidth="1"/>
    <col min="6" max="6" width="13" style="1" customWidth="1"/>
    <col min="7" max="7" width="14.375" style="1" customWidth="1"/>
    <col min="8" max="8" width="10.25" style="43" customWidth="1"/>
    <col min="9" max="1024" width="7.75" style="1" customWidth="1"/>
  </cols>
  <sheetData>
    <row r="1" spans="1:8" ht="15.75">
      <c r="A1" s="143" t="s">
        <v>351</v>
      </c>
      <c r="B1" s="143"/>
      <c r="C1" s="143"/>
      <c r="D1" s="143"/>
      <c r="E1" s="143"/>
      <c r="F1" s="143"/>
      <c r="G1" s="143"/>
      <c r="H1" s="143"/>
    </row>
    <row r="2" spans="1:8" s="102" customFormat="1" ht="16.5" customHeight="1">
      <c r="A2" s="144" t="s">
        <v>1</v>
      </c>
      <c r="B2" s="144"/>
      <c r="C2" s="144"/>
      <c r="D2" s="144"/>
      <c r="E2" s="144"/>
      <c r="F2" s="89">
        <v>2023</v>
      </c>
      <c r="G2" s="89">
        <v>2022</v>
      </c>
      <c r="H2" s="89">
        <v>2021</v>
      </c>
    </row>
    <row r="3" spans="1:8" s="102" customFormat="1" ht="16.5" customHeight="1">
      <c r="A3" s="145" t="s">
        <v>2</v>
      </c>
      <c r="B3" s="145"/>
      <c r="C3" s="145"/>
      <c r="D3" s="145"/>
      <c r="E3" s="145"/>
      <c r="F3" s="90"/>
      <c r="G3" s="91"/>
      <c r="H3" s="92"/>
    </row>
    <row r="4" spans="1:8" s="102" customFormat="1" ht="16.5" customHeight="1">
      <c r="A4" s="145" t="s">
        <v>3</v>
      </c>
      <c r="B4" s="145"/>
      <c r="C4" s="145"/>
      <c r="D4" s="145"/>
      <c r="E4" s="145"/>
      <c r="F4" s="5">
        <v>1144.3900000000001</v>
      </c>
      <c r="G4" s="5">
        <v>161.51</v>
      </c>
      <c r="H4" s="5">
        <v>30.88</v>
      </c>
    </row>
    <row r="5" spans="1:8" ht="16.5" customHeight="1">
      <c r="A5" s="7" t="s">
        <v>4</v>
      </c>
      <c r="B5" s="2">
        <v>2023</v>
      </c>
      <c r="C5" s="2">
        <v>2022</v>
      </c>
      <c r="D5" s="2">
        <v>2021</v>
      </c>
      <c r="E5" s="7" t="s">
        <v>5</v>
      </c>
      <c r="F5" s="3">
        <v>2023</v>
      </c>
      <c r="G5" s="2">
        <v>2022</v>
      </c>
      <c r="H5" s="2">
        <v>2021</v>
      </c>
    </row>
    <row r="6" spans="1:8" ht="16.5" customHeight="1">
      <c r="A6" s="7" t="s">
        <v>6</v>
      </c>
      <c r="B6" s="7"/>
      <c r="C6" s="52"/>
      <c r="D6" s="8"/>
      <c r="E6" s="7" t="s">
        <v>7</v>
      </c>
      <c r="F6" s="42"/>
      <c r="G6" s="103"/>
      <c r="H6" s="9"/>
    </row>
    <row r="7" spans="1:8" ht="16.5" customHeight="1">
      <c r="A7" s="10"/>
      <c r="B7" s="10"/>
      <c r="C7" s="8"/>
      <c r="D7" s="8"/>
      <c r="E7" s="11" t="s">
        <v>8</v>
      </c>
      <c r="F7" s="47">
        <v>750</v>
      </c>
      <c r="G7" s="103">
        <v>730</v>
      </c>
      <c r="H7" s="9">
        <v>800</v>
      </c>
    </row>
    <row r="8" spans="1:8" ht="16.5" customHeight="1">
      <c r="A8" s="11" t="s">
        <v>9</v>
      </c>
      <c r="B8" s="53">
        <v>4915</v>
      </c>
      <c r="C8" s="53">
        <v>4378</v>
      </c>
      <c r="D8" s="8">
        <f>400+720+230+1143+80</f>
        <v>2573</v>
      </c>
      <c r="E8" s="11" t="s">
        <v>10</v>
      </c>
      <c r="F8" s="47">
        <v>1400</v>
      </c>
      <c r="G8" s="103">
        <v>840</v>
      </c>
      <c r="H8" s="9">
        <f>140+70+140+70+70+25+140+140+160+70+140</f>
        <v>1165</v>
      </c>
    </row>
    <row r="9" spans="1:8" ht="135">
      <c r="A9" s="12" t="s">
        <v>11</v>
      </c>
      <c r="B9" s="8">
        <v>435</v>
      </c>
      <c r="C9" s="8">
        <v>681</v>
      </c>
      <c r="D9" s="8">
        <f>135+232.5+60+150</f>
        <v>577.5</v>
      </c>
      <c r="E9" s="11" t="s">
        <v>96</v>
      </c>
      <c r="F9" s="24"/>
      <c r="G9" s="103"/>
      <c r="H9" s="9">
        <v>0</v>
      </c>
    </row>
    <row r="10" spans="1:8" ht="16.5" customHeight="1">
      <c r="A10" s="11" t="s">
        <v>13</v>
      </c>
      <c r="B10" s="11"/>
      <c r="C10" s="53"/>
      <c r="D10" s="14">
        <v>0</v>
      </c>
      <c r="E10" s="13" t="s">
        <v>14</v>
      </c>
      <c r="F10" s="23">
        <v>1715</v>
      </c>
      <c r="G10" s="103">
        <v>3047.15</v>
      </c>
      <c r="H10" s="15">
        <f>300+150+300+600+25+93+115+25+250+10+125+180+10+87+25</f>
        <v>2295</v>
      </c>
    </row>
    <row r="11" spans="1:8" ht="16.5" customHeight="1">
      <c r="A11" s="11" t="s">
        <v>15</v>
      </c>
      <c r="B11" s="11"/>
      <c r="C11" s="53"/>
      <c r="D11" s="14">
        <v>0</v>
      </c>
      <c r="E11" s="13" t="s">
        <v>16</v>
      </c>
      <c r="F11" s="23"/>
      <c r="G11" s="103">
        <v>346.99</v>
      </c>
      <c r="H11" s="15">
        <v>321.05</v>
      </c>
    </row>
    <row r="12" spans="1:8" ht="30">
      <c r="A12" s="11" t="s">
        <v>17</v>
      </c>
      <c r="B12" s="14">
        <v>2400</v>
      </c>
      <c r="C12" s="14">
        <v>3600</v>
      </c>
      <c r="D12" s="14">
        <f>1200+600+600</f>
        <v>2400</v>
      </c>
      <c r="E12" s="13" t="s">
        <v>18</v>
      </c>
      <c r="F12" s="23"/>
      <c r="G12" s="103"/>
      <c r="H12" s="15">
        <v>0</v>
      </c>
    </row>
    <row r="13" spans="1:8" ht="16.5" customHeight="1">
      <c r="A13" s="16" t="s">
        <v>19</v>
      </c>
      <c r="B13" s="20">
        <v>119.37</v>
      </c>
      <c r="C13" s="14">
        <v>220.9</v>
      </c>
      <c r="D13" s="14"/>
      <c r="E13" s="13" t="s">
        <v>20</v>
      </c>
      <c r="F13" s="23"/>
      <c r="G13" s="103"/>
      <c r="H13" s="15">
        <v>0</v>
      </c>
    </row>
    <row r="14" spans="1:8" ht="16.5" customHeight="1">
      <c r="B14" s="104"/>
      <c r="D14" s="14"/>
      <c r="E14" s="13" t="s">
        <v>97</v>
      </c>
      <c r="F14" s="23">
        <v>0</v>
      </c>
      <c r="G14" s="103">
        <v>3845.15</v>
      </c>
      <c r="H14" s="15">
        <v>0</v>
      </c>
    </row>
    <row r="15" spans="1:8" ht="16.5" customHeight="1">
      <c r="A15" s="16"/>
      <c r="B15" s="105"/>
      <c r="C15" s="14"/>
      <c r="D15" s="14"/>
      <c r="E15" s="13" t="s">
        <v>22</v>
      </c>
      <c r="F15" s="23"/>
      <c r="G15" s="103"/>
      <c r="H15" s="15">
        <v>0</v>
      </c>
    </row>
    <row r="16" spans="1:8" ht="16.5" customHeight="1">
      <c r="A16" s="16"/>
      <c r="B16" s="16"/>
      <c r="C16" s="14"/>
      <c r="D16" s="14"/>
      <c r="E16" s="11" t="s">
        <v>23</v>
      </c>
      <c r="F16" s="47"/>
      <c r="G16" s="103">
        <v>330</v>
      </c>
      <c r="H16" s="15">
        <v>0</v>
      </c>
    </row>
    <row r="17" spans="1:8" ht="16.5" customHeight="1">
      <c r="A17" s="17" t="s">
        <v>24</v>
      </c>
      <c r="B17" s="54">
        <f>SUM(B8:B16)</f>
        <v>7869.37</v>
      </c>
      <c r="C17" s="54">
        <f>SUM(C8:C16)</f>
        <v>8879.9</v>
      </c>
      <c r="D17" s="54">
        <f>SUM(D8:D16)</f>
        <v>5550.5</v>
      </c>
      <c r="E17" s="17" t="s">
        <v>24</v>
      </c>
      <c r="F17" s="19">
        <f>SUM(F7:F16)</f>
        <v>3865</v>
      </c>
      <c r="G17" s="106">
        <f>SUM(G7:G16)</f>
        <v>9139.2899999999991</v>
      </c>
      <c r="H17" s="19">
        <f>SUM(H7:H16)</f>
        <v>4581.05</v>
      </c>
    </row>
    <row r="18" spans="1:8" ht="16.5" customHeight="1">
      <c r="A18" s="10"/>
      <c r="B18" s="10"/>
      <c r="C18" s="8"/>
      <c r="D18" s="8"/>
      <c r="E18" s="17" t="s">
        <v>25</v>
      </c>
      <c r="F18" s="18">
        <f>+F17-B17</f>
        <v>-4004.37</v>
      </c>
      <c r="G18" s="107">
        <f>+G17-C17</f>
        <v>259.38999999999942</v>
      </c>
      <c r="H18" s="18">
        <f>+H17-D17</f>
        <v>-969.44999999999982</v>
      </c>
    </row>
    <row r="19" spans="1:8" ht="16.5" customHeight="1">
      <c r="A19" s="7" t="s">
        <v>26</v>
      </c>
      <c r="B19" s="7"/>
      <c r="C19" s="52"/>
      <c r="D19" s="14"/>
      <c r="E19" s="7" t="s">
        <v>27</v>
      </c>
      <c r="F19" s="46"/>
      <c r="G19" s="103"/>
      <c r="H19" s="15"/>
    </row>
    <row r="20" spans="1:8" ht="16.5" customHeight="1">
      <c r="A20" s="11" t="s">
        <v>28</v>
      </c>
      <c r="B20" s="11"/>
      <c r="C20" s="53"/>
      <c r="D20" s="8">
        <v>0</v>
      </c>
      <c r="E20" s="11" t="s">
        <v>29</v>
      </c>
      <c r="F20" s="47"/>
      <c r="G20" s="103"/>
      <c r="H20" s="9">
        <v>0</v>
      </c>
    </row>
    <row r="21" spans="1:8" ht="16.5" customHeight="1">
      <c r="A21" s="11" t="s">
        <v>30</v>
      </c>
      <c r="B21" s="11"/>
      <c r="C21" s="53"/>
      <c r="D21" s="8">
        <v>0</v>
      </c>
      <c r="E21" s="11" t="s">
        <v>31</v>
      </c>
      <c r="F21" s="47"/>
      <c r="G21" s="103"/>
      <c r="H21" s="9">
        <v>0</v>
      </c>
    </row>
    <row r="22" spans="1:8" ht="16.5" customHeight="1">
      <c r="A22" s="11" t="s">
        <v>13</v>
      </c>
      <c r="B22" s="11"/>
      <c r="C22" s="53"/>
      <c r="D22" s="8">
        <v>0</v>
      </c>
      <c r="E22" s="11" t="s">
        <v>32</v>
      </c>
      <c r="F22" s="47"/>
      <c r="G22" s="103"/>
      <c r="H22" s="9">
        <v>0</v>
      </c>
    </row>
    <row r="23" spans="1:8" ht="16.5" customHeight="1">
      <c r="A23" s="11" t="s">
        <v>15</v>
      </c>
      <c r="B23" s="11"/>
      <c r="C23" s="53"/>
      <c r="D23" s="8">
        <v>0</v>
      </c>
      <c r="E23" s="11" t="s">
        <v>33</v>
      </c>
      <c r="F23" s="47"/>
      <c r="G23" s="103"/>
      <c r="H23" s="9">
        <v>0</v>
      </c>
    </row>
    <row r="24" spans="1:8" ht="16.5" customHeight="1">
      <c r="A24" s="11" t="s">
        <v>98</v>
      </c>
      <c r="B24" s="11"/>
      <c r="C24" s="53"/>
      <c r="D24" s="8">
        <v>0</v>
      </c>
      <c r="E24" s="11" t="s">
        <v>35</v>
      </c>
      <c r="F24" s="47"/>
      <c r="G24" s="103"/>
      <c r="H24" s="9">
        <v>0</v>
      </c>
    </row>
    <row r="25" spans="1:8" ht="16.5" customHeight="1">
      <c r="A25" s="16"/>
      <c r="B25" s="16"/>
      <c r="C25" s="14"/>
      <c r="D25" s="14"/>
      <c r="E25" s="11" t="s">
        <v>36</v>
      </c>
      <c r="F25" s="47"/>
      <c r="G25" s="103"/>
      <c r="H25" s="9">
        <v>0</v>
      </c>
    </row>
    <row r="26" spans="1:8" ht="16.5" customHeight="1">
      <c r="A26" s="17" t="s">
        <v>24</v>
      </c>
      <c r="B26" s="54">
        <f>SUM(B20:B25)</f>
        <v>0</v>
      </c>
      <c r="C26" s="54">
        <f>SUM(C20:C25)</f>
        <v>0</v>
      </c>
      <c r="D26" s="54">
        <f>SUM(D20:D25)</f>
        <v>0</v>
      </c>
      <c r="E26" s="17" t="s">
        <v>24</v>
      </c>
      <c r="F26" s="19">
        <f>SUM(F20:F25)</f>
        <v>0</v>
      </c>
      <c r="G26" s="106">
        <f>SUM(G20:G25)</f>
        <v>0</v>
      </c>
      <c r="H26" s="19">
        <f>SUM(H20:H25)</f>
        <v>0</v>
      </c>
    </row>
    <row r="27" spans="1:8" ht="16.5" customHeight="1">
      <c r="A27" s="16"/>
      <c r="B27" s="16"/>
      <c r="C27" s="14"/>
      <c r="D27" s="14"/>
      <c r="E27" s="17" t="s">
        <v>37</v>
      </c>
      <c r="F27" s="48"/>
      <c r="G27" s="33"/>
      <c r="H27" s="19">
        <f>+H26-D26</f>
        <v>0</v>
      </c>
    </row>
    <row r="28" spans="1:8" ht="16.5" customHeight="1">
      <c r="A28" s="7" t="s">
        <v>38</v>
      </c>
      <c r="B28" s="55"/>
      <c r="C28" s="55"/>
      <c r="D28" s="20"/>
      <c r="E28" s="21" t="s">
        <v>39</v>
      </c>
      <c r="F28" s="46"/>
      <c r="G28" s="56"/>
      <c r="H28" s="22"/>
    </row>
    <row r="29" spans="1:8" ht="16.5" customHeight="1">
      <c r="A29" s="11" t="s">
        <v>40</v>
      </c>
      <c r="B29" s="23"/>
      <c r="C29" s="23"/>
      <c r="D29" s="23"/>
      <c r="E29" s="11" t="s">
        <v>41</v>
      </c>
      <c r="F29" s="47"/>
      <c r="G29" s="108"/>
      <c r="H29" s="23"/>
    </row>
    <row r="30" spans="1:8" ht="16.5" customHeight="1">
      <c r="A30" s="11" t="s">
        <v>42</v>
      </c>
      <c r="B30" s="57">
        <v>2649</v>
      </c>
      <c r="C30" s="57">
        <f>3009.4+470.8</f>
        <v>3480.2000000000003</v>
      </c>
      <c r="D30" s="25">
        <f>65+350+72+72+36+25.2+91+36+18+36+78+36+72+78+60+150+36+54+1000+500+30+60+60+60+60+60+250</f>
        <v>3445.2</v>
      </c>
      <c r="E30" s="26" t="s">
        <v>43</v>
      </c>
      <c r="F30" s="47">
        <v>6365</v>
      </c>
      <c r="G30" s="109">
        <v>5008</v>
      </c>
      <c r="H30" s="27">
        <f>65+60+60+60+60+60+42+65+30+30+65+100+10+12+50+30+50+65+100+50+50+30+50+50+50+100+50+50+50+100+100+60+65+65+100+60+30+50+50+50+60+51+100+50+50+50+30+30+30+200+10+50+50+100+30+100+150+100+100+50+100+100+100+50+50+50+50+50+50+60+50+50+50+50+50+50+50+50+50+100+50+50+50+50+50+50+50+100</f>
        <v>5325</v>
      </c>
    </row>
    <row r="31" spans="1:8" ht="16.5" customHeight="1">
      <c r="A31" s="11" t="s">
        <v>44</v>
      </c>
      <c r="B31" s="53"/>
      <c r="C31" s="53"/>
      <c r="D31" s="14">
        <v>0</v>
      </c>
      <c r="E31" s="11" t="s">
        <v>45</v>
      </c>
      <c r="F31" s="47"/>
      <c r="G31" s="30"/>
      <c r="H31" s="15">
        <v>0</v>
      </c>
    </row>
    <row r="32" spans="1:8" ht="16.5" customHeight="1">
      <c r="A32" s="17" t="s">
        <v>24</v>
      </c>
      <c r="B32" s="54">
        <f>SUM(B30:B31)</f>
        <v>2649</v>
      </c>
      <c r="C32" s="54">
        <f>SUM(C30:C31)</f>
        <v>3480.2000000000003</v>
      </c>
      <c r="D32" s="54">
        <f>SUM(D30:D31)</f>
        <v>3445.2</v>
      </c>
      <c r="E32" s="17" t="s">
        <v>24</v>
      </c>
      <c r="F32" s="19">
        <f>SUM(F30:F31)</f>
        <v>6365</v>
      </c>
      <c r="G32" s="106">
        <f>SUM(G30:G31)</f>
        <v>5008</v>
      </c>
      <c r="H32" s="19">
        <f>SUM(H30:H31)</f>
        <v>5325</v>
      </c>
    </row>
    <row r="33" spans="1:8" ht="16.5" customHeight="1">
      <c r="A33" s="16"/>
      <c r="B33" s="16"/>
      <c r="C33" s="14"/>
      <c r="D33" s="14"/>
      <c r="E33" s="17" t="s">
        <v>46</v>
      </c>
      <c r="F33" s="19">
        <f>+F32-B32</f>
        <v>3716</v>
      </c>
      <c r="G33" s="106">
        <f>+G32-C32</f>
        <v>1527.7999999999997</v>
      </c>
      <c r="H33" s="19">
        <f>+H32-D32</f>
        <v>1879.8000000000002</v>
      </c>
    </row>
    <row r="34" spans="1:8" ht="16.5" customHeight="1">
      <c r="A34" s="7" t="s">
        <v>47</v>
      </c>
      <c r="B34" s="7"/>
      <c r="C34" s="52"/>
      <c r="D34" s="8"/>
      <c r="E34" s="7" t="s">
        <v>48</v>
      </c>
      <c r="F34" s="46"/>
      <c r="G34" s="29"/>
      <c r="H34" s="9"/>
    </row>
    <row r="35" spans="1:8" ht="16.5" customHeight="1">
      <c r="A35" s="11" t="s">
        <v>49</v>
      </c>
      <c r="B35" s="53">
        <v>233.44</v>
      </c>
      <c r="C35" s="53">
        <v>289.5</v>
      </c>
      <c r="D35" s="14">
        <f>55.99+30.6+9+15.4+6.1+15.4+62.75</f>
        <v>195.24</v>
      </c>
      <c r="E35" s="11" t="s">
        <v>50</v>
      </c>
      <c r="F35" s="47"/>
      <c r="G35" s="30"/>
      <c r="H35" s="15">
        <v>0</v>
      </c>
    </row>
    <row r="36" spans="1:8" ht="16.5" customHeight="1">
      <c r="A36" s="11" t="s">
        <v>51</v>
      </c>
      <c r="B36" s="11"/>
      <c r="C36" s="53"/>
      <c r="D36" s="14"/>
      <c r="E36" s="11" t="s">
        <v>52</v>
      </c>
      <c r="F36" s="47"/>
      <c r="G36" s="30"/>
      <c r="H36" s="15"/>
    </row>
    <row r="37" spans="1:8" ht="16.5" customHeight="1">
      <c r="A37" s="11" t="s">
        <v>53</v>
      </c>
      <c r="B37" s="11"/>
      <c r="C37" s="53"/>
      <c r="D37" s="14"/>
      <c r="E37" s="11" t="s">
        <v>54</v>
      </c>
      <c r="F37" s="47"/>
      <c r="G37" s="30"/>
      <c r="H37" s="15"/>
    </row>
    <row r="38" spans="1:8" ht="16.5" customHeight="1">
      <c r="A38" s="11" t="s">
        <v>55</v>
      </c>
      <c r="B38" s="11"/>
      <c r="C38" s="53"/>
      <c r="D38" s="14"/>
      <c r="E38" s="11" t="s">
        <v>56</v>
      </c>
      <c r="F38" s="47"/>
      <c r="G38" s="30"/>
      <c r="H38" s="15"/>
    </row>
    <row r="39" spans="1:8" ht="16.5" customHeight="1">
      <c r="A39" s="11" t="s">
        <v>57</v>
      </c>
      <c r="B39" s="11"/>
      <c r="C39" s="53"/>
      <c r="D39" s="14"/>
      <c r="E39" s="11" t="s">
        <v>58</v>
      </c>
      <c r="F39" s="47"/>
      <c r="G39" s="30"/>
      <c r="H39" s="15"/>
    </row>
    <row r="40" spans="1:8" ht="16.5" customHeight="1">
      <c r="A40" s="17" t="s">
        <v>24</v>
      </c>
      <c r="B40" s="54">
        <f>SUM(B35:B39)</f>
        <v>233.44</v>
      </c>
      <c r="C40" s="54">
        <f>SUM(C35:C39)</f>
        <v>289.5</v>
      </c>
      <c r="D40" s="54">
        <f>SUM(D35:D39)</f>
        <v>195.24</v>
      </c>
      <c r="E40" s="17" t="s">
        <v>24</v>
      </c>
      <c r="F40" s="19">
        <f>SUM(F35:F39)</f>
        <v>0</v>
      </c>
      <c r="G40" s="106">
        <f>SUM(G35:G39)</f>
        <v>0</v>
      </c>
      <c r="H40" s="19">
        <f>SUM(H35:H39)</f>
        <v>0</v>
      </c>
    </row>
    <row r="41" spans="1:8" ht="16.5" customHeight="1">
      <c r="A41" s="10"/>
      <c r="B41" s="10"/>
      <c r="C41" s="8"/>
      <c r="D41" s="8"/>
      <c r="E41" s="17" t="s">
        <v>59</v>
      </c>
      <c r="F41" s="18">
        <f>+F40-B40</f>
        <v>-233.44</v>
      </c>
      <c r="G41" s="107">
        <f>+G40-C40</f>
        <v>-289.5</v>
      </c>
      <c r="H41" s="18">
        <f>+H40-D40</f>
        <v>-195.24</v>
      </c>
    </row>
    <row r="42" spans="1:8" ht="16.5" customHeight="1">
      <c r="A42" s="7" t="s">
        <v>60</v>
      </c>
      <c r="B42" s="7"/>
      <c r="C42" s="52"/>
      <c r="D42" s="14"/>
      <c r="E42" s="29" t="s">
        <v>61</v>
      </c>
      <c r="F42" s="46"/>
      <c r="G42" s="29"/>
      <c r="H42" s="15"/>
    </row>
    <row r="43" spans="1:8" ht="30">
      <c r="A43" s="11" t="s">
        <v>62</v>
      </c>
      <c r="B43" s="8">
        <v>72.31</v>
      </c>
      <c r="C43" s="8">
        <v>36.5</v>
      </c>
      <c r="D43" s="8">
        <v>16</v>
      </c>
      <c r="E43" s="30" t="s">
        <v>63</v>
      </c>
      <c r="F43" s="47"/>
      <c r="G43" s="30"/>
      <c r="H43" s="9">
        <v>0</v>
      </c>
    </row>
    <row r="44" spans="1:8" ht="16.5" customHeight="1">
      <c r="A44" s="11" t="s">
        <v>64</v>
      </c>
      <c r="B44" s="99">
        <v>215</v>
      </c>
      <c r="C44" s="53">
        <v>215.01</v>
      </c>
      <c r="D44" s="8">
        <v>215.01</v>
      </c>
      <c r="E44" s="30" t="s">
        <v>65</v>
      </c>
      <c r="F44" s="47">
        <v>360</v>
      </c>
      <c r="G44" s="30"/>
      <c r="H44" s="15">
        <v>0</v>
      </c>
    </row>
    <row r="45" spans="1:8" ht="16.5" customHeight="1">
      <c r="A45" s="24" t="s">
        <v>13</v>
      </c>
      <c r="B45" s="11"/>
      <c r="C45" s="53"/>
      <c r="D45" s="8">
        <v>0</v>
      </c>
      <c r="E45" s="31"/>
      <c r="F45" s="15"/>
      <c r="G45" s="31"/>
      <c r="H45" s="15"/>
    </row>
    <row r="46" spans="1:8" ht="16.5" customHeight="1">
      <c r="A46" s="24" t="s">
        <v>15</v>
      </c>
      <c r="B46" s="11"/>
      <c r="C46" s="53"/>
      <c r="D46" s="8">
        <v>0</v>
      </c>
      <c r="E46" s="31"/>
      <c r="F46" s="39"/>
      <c r="G46" s="31"/>
      <c r="H46" s="15"/>
    </row>
    <row r="47" spans="1:8" ht="16.5" customHeight="1">
      <c r="A47" s="24" t="s">
        <v>66</v>
      </c>
      <c r="B47" s="53">
        <v>251.22</v>
      </c>
      <c r="C47" s="53">
        <v>251.22</v>
      </c>
      <c r="D47" s="8">
        <v>209.35</v>
      </c>
      <c r="E47" s="31"/>
      <c r="F47" s="39"/>
      <c r="G47" s="31"/>
      <c r="H47" s="15"/>
    </row>
    <row r="48" spans="1:8" ht="16.5" customHeight="1">
      <c r="A48" s="24" t="s">
        <v>99</v>
      </c>
      <c r="B48" s="99">
        <f>12.08+22</f>
        <v>34.08</v>
      </c>
      <c r="C48" s="53">
        <v>12.08</v>
      </c>
      <c r="D48" s="8">
        <f>85.4+55.72+3</f>
        <v>144.12</v>
      </c>
      <c r="E48" s="31"/>
      <c r="F48" s="39"/>
      <c r="G48" s="58"/>
      <c r="H48" s="22"/>
    </row>
    <row r="49" spans="1:8" ht="16.5" customHeight="1">
      <c r="A49" s="32" t="s">
        <v>24</v>
      </c>
      <c r="B49" s="54">
        <f>SUM(B43:B48)</f>
        <v>572.61</v>
      </c>
      <c r="C49" s="54">
        <f>SUM(C43:C48)</f>
        <v>514.81000000000006</v>
      </c>
      <c r="D49" s="54">
        <f>SUM(D43:D48)</f>
        <v>584.48</v>
      </c>
      <c r="E49" s="33" t="s">
        <v>24</v>
      </c>
      <c r="F49" s="19">
        <f>SUM(F43:F47)</f>
        <v>360</v>
      </c>
      <c r="G49" s="110">
        <f>SUM(G43:G47)</f>
        <v>0</v>
      </c>
      <c r="H49" s="59">
        <f>SUM(H43:H47)</f>
        <v>0</v>
      </c>
    </row>
    <row r="50" spans="1:8" ht="16.5" customHeight="1">
      <c r="A50" s="34" t="s">
        <v>68</v>
      </c>
      <c r="B50" s="54">
        <f>+B17+B26+B32+B40+B49</f>
        <v>11324.42</v>
      </c>
      <c r="C50" s="54">
        <f>+C17+C26+C32+C40+C49</f>
        <v>13164.41</v>
      </c>
      <c r="D50" s="54">
        <f>+D17+D26+D32+D40+D49</f>
        <v>9775.42</v>
      </c>
      <c r="E50" s="36" t="s">
        <v>69</v>
      </c>
      <c r="F50" s="19">
        <f>+F17+F26+F32+F40+F49</f>
        <v>10590</v>
      </c>
      <c r="G50" s="106">
        <f>+G17+G26+G32+G40+G49</f>
        <v>14147.289999999999</v>
      </c>
      <c r="H50" s="19">
        <f>+H17+H26+H32+H40+H49</f>
        <v>9906.0499999999993</v>
      </c>
    </row>
    <row r="51" spans="1:8" ht="16.5" customHeight="1">
      <c r="A51" s="37"/>
      <c r="B51" s="10"/>
      <c r="C51" s="8"/>
      <c r="D51" s="8"/>
      <c r="E51" s="33" t="s">
        <v>70</v>
      </c>
      <c r="F51" s="9">
        <f>+F50-B50</f>
        <v>-734.42000000000007</v>
      </c>
      <c r="G51" s="111">
        <f>+G50-C50</f>
        <v>982.8799999999992</v>
      </c>
      <c r="H51" s="38">
        <f>+H50-D50</f>
        <v>130.6299999999992</v>
      </c>
    </row>
    <row r="52" spans="1:8" ht="16.5" customHeight="1">
      <c r="A52" s="39"/>
      <c r="B52" s="16"/>
      <c r="C52" s="14"/>
      <c r="D52" s="14"/>
      <c r="E52" s="33" t="s">
        <v>71</v>
      </c>
      <c r="F52" s="32"/>
      <c r="G52" s="33"/>
      <c r="H52" s="15">
        <v>0</v>
      </c>
    </row>
    <row r="53" spans="1:8" ht="36">
      <c r="A53" s="37"/>
      <c r="B53" s="10"/>
      <c r="C53" s="8"/>
      <c r="D53" s="8"/>
      <c r="E53" s="40" t="s">
        <v>72</v>
      </c>
      <c r="F53" s="9">
        <f>+F51-F52</f>
        <v>-734.42000000000007</v>
      </c>
      <c r="G53" s="112">
        <f>+G51-G52</f>
        <v>982.8799999999992</v>
      </c>
      <c r="H53" s="41">
        <f>+H51-H52</f>
        <v>130.6299999999992</v>
      </c>
    </row>
    <row r="54" spans="1:8" ht="16.5" customHeight="1">
      <c r="A54" s="42" t="s">
        <v>73</v>
      </c>
      <c r="B54" s="2">
        <v>2023</v>
      </c>
      <c r="C54" s="2">
        <v>2022</v>
      </c>
      <c r="D54" s="2">
        <v>2021</v>
      </c>
      <c r="E54" s="7" t="s">
        <v>74</v>
      </c>
      <c r="F54" s="2">
        <v>2023</v>
      </c>
      <c r="G54" s="113">
        <v>2022</v>
      </c>
      <c r="H54" s="2">
        <v>2021</v>
      </c>
    </row>
    <row r="55" spans="1:8" ht="16.5" customHeight="1">
      <c r="A55" s="24" t="s">
        <v>75</v>
      </c>
      <c r="B55" s="24"/>
      <c r="C55" s="47"/>
      <c r="D55" s="9">
        <v>0</v>
      </c>
      <c r="E55" s="11" t="s">
        <v>76</v>
      </c>
      <c r="F55" s="23"/>
      <c r="G55" s="114"/>
      <c r="H55" s="23">
        <v>0</v>
      </c>
    </row>
    <row r="56" spans="1:8" ht="16.5" customHeight="1">
      <c r="A56" s="24" t="s">
        <v>77</v>
      </c>
      <c r="B56" s="24"/>
      <c r="C56" s="47"/>
      <c r="D56" s="9">
        <v>0</v>
      </c>
      <c r="E56" s="11" t="s">
        <v>78</v>
      </c>
      <c r="F56" s="23"/>
      <c r="G56" s="114"/>
      <c r="H56" s="23">
        <v>0</v>
      </c>
    </row>
    <row r="57" spans="1:8" ht="16.5" customHeight="1">
      <c r="A57" s="24" t="s">
        <v>79</v>
      </c>
      <c r="B57" s="24"/>
      <c r="C57" s="47"/>
      <c r="D57" s="9">
        <v>0</v>
      </c>
      <c r="E57" s="11" t="s">
        <v>80</v>
      </c>
      <c r="F57" s="23"/>
      <c r="G57" s="114"/>
      <c r="H57" s="23"/>
    </row>
    <row r="58" spans="1:8" ht="16.5" customHeight="1">
      <c r="A58" s="24" t="s">
        <v>81</v>
      </c>
      <c r="B58" s="24"/>
      <c r="C58" s="47"/>
      <c r="D58" s="9"/>
      <c r="E58" s="11" t="s">
        <v>82</v>
      </c>
      <c r="F58" s="23"/>
      <c r="G58" s="114"/>
      <c r="H58" s="23"/>
    </row>
    <row r="59" spans="1:8" ht="16.5" customHeight="1">
      <c r="A59" s="32" t="s">
        <v>24</v>
      </c>
      <c r="B59" s="32"/>
      <c r="C59" s="15">
        <f>SUM(C55:C58)</f>
        <v>0</v>
      </c>
      <c r="D59" s="15">
        <f>SUM(D55:D58)</f>
        <v>0</v>
      </c>
      <c r="E59" s="17" t="s">
        <v>24</v>
      </c>
      <c r="F59" s="23"/>
      <c r="G59" s="114">
        <f>SUM(G55:G58)</f>
        <v>0</v>
      </c>
      <c r="H59" s="23">
        <f>SUM(H55:H58)</f>
        <v>0</v>
      </c>
    </row>
    <row r="60" spans="1:8" ht="16.5" customHeight="1">
      <c r="A60" s="39"/>
      <c r="B60" s="39"/>
      <c r="C60" s="15"/>
      <c r="D60" s="15"/>
      <c r="E60" s="17" t="s">
        <v>71</v>
      </c>
      <c r="F60" s="23"/>
      <c r="G60" s="114"/>
      <c r="H60" s="23"/>
    </row>
    <row r="61" spans="1:8" ht="16.5" customHeight="1">
      <c r="A61" s="37"/>
      <c r="B61" s="37"/>
      <c r="C61" s="9"/>
      <c r="D61" s="9"/>
      <c r="E61" s="17" t="s">
        <v>83</v>
      </c>
      <c r="F61" s="23"/>
      <c r="G61" s="114">
        <f>+G59-C59-G60</f>
        <v>0</v>
      </c>
      <c r="H61" s="23">
        <f>+H59-D59-H60</f>
        <v>0</v>
      </c>
    </row>
    <row r="62" spans="1:8">
      <c r="G62" s="61"/>
    </row>
    <row r="63" spans="1:8" ht="16.5" customHeight="1">
      <c r="A63" s="146" t="s">
        <v>84</v>
      </c>
      <c r="B63" s="146"/>
      <c r="C63" s="146"/>
      <c r="D63" s="146"/>
      <c r="E63" s="146"/>
      <c r="F63" s="23">
        <f>F53</f>
        <v>-734.42000000000007</v>
      </c>
      <c r="G63" s="23">
        <f>G53</f>
        <v>982.8799999999992</v>
      </c>
      <c r="H63" s="23">
        <f>H53</f>
        <v>130.6299999999992</v>
      </c>
    </row>
    <row r="64" spans="1:8" ht="16.5" customHeight="1">
      <c r="A64" s="146" t="s">
        <v>85</v>
      </c>
      <c r="B64" s="146"/>
      <c r="C64" s="146"/>
      <c r="D64" s="146"/>
      <c r="E64" s="146"/>
      <c r="F64" s="45"/>
      <c r="G64" s="23">
        <f>G61</f>
        <v>0</v>
      </c>
      <c r="H64" s="23">
        <f>H61</f>
        <v>0</v>
      </c>
    </row>
    <row r="65" spans="1:8" ht="16.5" customHeight="1">
      <c r="A65" s="146" t="s">
        <v>86</v>
      </c>
      <c r="B65" s="146"/>
      <c r="C65" s="146"/>
      <c r="D65" s="146"/>
      <c r="E65" s="146"/>
      <c r="F65" s="44">
        <f>SUM(F63:F64)</f>
        <v>-734.42000000000007</v>
      </c>
      <c r="G65" s="44">
        <f>SUM(G63:G64)</f>
        <v>982.8799999999992</v>
      </c>
      <c r="H65" s="44">
        <f>SUM(H63:H64)</f>
        <v>130.6299999999992</v>
      </c>
    </row>
    <row r="66" spans="1:8">
      <c r="G66" s="62"/>
    </row>
    <row r="67" spans="1:8" ht="16.5" customHeight="1">
      <c r="A67" s="144" t="s">
        <v>87</v>
      </c>
      <c r="B67" s="144"/>
      <c r="C67" s="144"/>
      <c r="D67" s="144"/>
      <c r="E67" s="144"/>
      <c r="F67" s="5">
        <f>+F3+F4+F65</f>
        <v>409.97</v>
      </c>
      <c r="G67" s="5">
        <f>+G3+G4+G65</f>
        <v>1144.3899999999992</v>
      </c>
      <c r="H67" s="5">
        <f>+H3+H4+H65</f>
        <v>161.5099999999992</v>
      </c>
    </row>
    <row r="68" spans="1:8" ht="16.5" customHeight="1">
      <c r="A68" s="145" t="s">
        <v>2</v>
      </c>
      <c r="B68" s="145"/>
      <c r="C68" s="145"/>
      <c r="D68" s="145"/>
      <c r="E68" s="145"/>
      <c r="F68" s="5">
        <f>+F67-F69</f>
        <v>230.22000000000003</v>
      </c>
      <c r="G68" s="5"/>
      <c r="H68" s="5"/>
    </row>
    <row r="69" spans="1:8" ht="16.5" customHeight="1">
      <c r="A69" s="145" t="s">
        <v>3</v>
      </c>
      <c r="B69" s="145"/>
      <c r="C69" s="145"/>
      <c r="D69" s="145"/>
      <c r="E69" s="145"/>
      <c r="F69" s="5">
        <f>27.64+152.11</f>
        <v>179.75</v>
      </c>
      <c r="G69" s="5"/>
      <c r="H69" s="5"/>
    </row>
    <row r="70" spans="1:8" ht="16.5" customHeight="1">
      <c r="A70" s="45"/>
      <c r="B70" s="45"/>
      <c r="C70" s="63"/>
      <c r="D70" s="45"/>
      <c r="E70" s="45"/>
      <c r="F70" s="45"/>
      <c r="G70" s="45"/>
    </row>
    <row r="71" spans="1:8" ht="16.5" customHeight="1">
      <c r="A71" s="151" t="s">
        <v>88</v>
      </c>
      <c r="B71" s="151"/>
      <c r="C71" s="151"/>
      <c r="D71" s="151"/>
      <c r="E71" s="151"/>
      <c r="F71" s="151"/>
      <c r="G71" s="151"/>
      <c r="H71" s="151"/>
    </row>
    <row r="72" spans="1:8" ht="16.5" customHeight="1">
      <c r="A72" s="115" t="s">
        <v>89</v>
      </c>
      <c r="B72" s="65"/>
      <c r="C72" s="64"/>
      <c r="D72" s="116"/>
      <c r="E72" s="115" t="s">
        <v>90</v>
      </c>
      <c r="F72" s="65"/>
      <c r="G72" s="65"/>
      <c r="H72" s="117"/>
    </row>
    <row r="73" spans="1:8" ht="16.5" customHeight="1">
      <c r="A73" s="24" t="s">
        <v>91</v>
      </c>
      <c r="B73" s="45"/>
      <c r="C73" s="63"/>
      <c r="D73" s="23"/>
      <c r="E73" s="24" t="s">
        <v>91</v>
      </c>
      <c r="F73" s="45"/>
      <c r="G73" s="45"/>
      <c r="H73" s="47"/>
    </row>
    <row r="74" spans="1:8" ht="16.5" customHeight="1">
      <c r="A74" s="24" t="s">
        <v>92</v>
      </c>
      <c r="B74" s="45"/>
      <c r="C74" s="63"/>
      <c r="D74" s="23"/>
      <c r="E74" s="24" t="s">
        <v>92</v>
      </c>
      <c r="F74" s="45"/>
      <c r="G74" s="45"/>
      <c r="H74" s="47"/>
    </row>
    <row r="75" spans="1:8" ht="16.5" customHeight="1">
      <c r="A75" s="32" t="s">
        <v>24</v>
      </c>
      <c r="B75" s="67"/>
      <c r="C75" s="66"/>
      <c r="D75" s="23"/>
      <c r="E75" s="32" t="s">
        <v>24</v>
      </c>
      <c r="F75" s="67"/>
      <c r="G75" s="67"/>
      <c r="H75" s="48"/>
    </row>
    <row r="77" spans="1:8" ht="15.75" customHeight="1">
      <c r="A77" s="150" t="s">
        <v>93</v>
      </c>
      <c r="B77" s="150"/>
      <c r="C77" s="150"/>
      <c r="D77" s="150"/>
      <c r="E77" s="150"/>
      <c r="F77" s="150"/>
      <c r="G77" s="150"/>
      <c r="H77" s="150"/>
    </row>
  </sheetData>
  <mergeCells count="12">
    <mergeCell ref="A77:H77"/>
    <mergeCell ref="A1:H1"/>
    <mergeCell ref="A2:E2"/>
    <mergeCell ref="A3:E3"/>
    <mergeCell ref="A4:E4"/>
    <mergeCell ref="A63:E63"/>
    <mergeCell ref="A64:E64"/>
    <mergeCell ref="A65:E65"/>
    <mergeCell ref="A67:E67"/>
    <mergeCell ref="A68:E68"/>
    <mergeCell ref="A69:E69"/>
    <mergeCell ref="A71:H71"/>
  </mergeCells>
  <printOptions horizontalCentered="1" verticalCentered="1" gridLines="1"/>
  <pageMargins left="0.23622047244094491" right="0.23622047244094491" top="1.1417322834645671" bottom="1.1417322834645671" header="0.74803149606299213" footer="0.74803149606299213"/>
  <pageSetup paperSize="9" fitToWidth="0" fitToHeight="0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4</vt:i4>
      </vt:variant>
    </vt:vector>
  </HeadingPairs>
  <TitlesOfParts>
    <vt:vector size="18" baseType="lpstr">
      <vt:lpstr>RENDICONTO CONSUNTIVO 2021</vt:lpstr>
      <vt:lpstr>RENDICONTO PREVENTIVO 2022</vt:lpstr>
      <vt:lpstr>RENDICONTO CONSUNTIVO 2022</vt:lpstr>
      <vt:lpstr>USCITE 2022</vt:lpstr>
      <vt:lpstr>ENTRATE 2022</vt:lpstr>
      <vt:lpstr>RENDICONTO PREVENTIVO 2023</vt:lpstr>
      <vt:lpstr>USCITE 2023</vt:lpstr>
      <vt:lpstr>ENTRATE 2023</vt:lpstr>
      <vt:lpstr>RENDICONTO CONSUNTIVO 2023</vt:lpstr>
      <vt:lpstr>RENDICONTO PREVENTIVO 2024</vt:lpstr>
      <vt:lpstr>RENDICONTO CONSUNTIVO 2024</vt:lpstr>
      <vt:lpstr>RENDICONTO PREVENTIVO 2025</vt:lpstr>
      <vt:lpstr>RENDICONTO CONSUNTIVO 2025</vt:lpstr>
      <vt:lpstr>RENDICONTO PREVENTIVO 2026</vt:lpstr>
      <vt:lpstr>'ENTRATE 2022'!_FiltroDatabase</vt:lpstr>
      <vt:lpstr>'RENDICONTO CONSUNTIVO 2022'!_FiltroDatabase</vt:lpstr>
      <vt:lpstr>'USCITE 2022'!_FiltroDatabase</vt:lpstr>
      <vt:lpstr>'RENDICONTO CONSUNTIVO 2021'!Area_stampa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Katia</cp:lastModifiedBy>
  <cp:revision>5</cp:revision>
  <cp:lastPrinted>2026-01-20T15:11:30Z</cp:lastPrinted>
  <dcterms:created xsi:type="dcterms:W3CDTF">2025-02-12T17:11:13Z</dcterms:created>
  <dcterms:modified xsi:type="dcterms:W3CDTF">2026-01-20T15:14:33Z</dcterms:modified>
</cp:coreProperties>
</file>